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autoCompressPictures="0" defaultThemeVersion="166925"/>
  <mc:AlternateContent xmlns:mc="http://schemas.openxmlformats.org/markup-compatibility/2006">
    <mc:Choice Requires="x15">
      <x15ac:absPath xmlns:x15ac="http://schemas.microsoft.com/office/spreadsheetml/2010/11/ac" url="/Users/Martina/Desktop/EGPAF_UNITAID/PROJECT IMPLEMENTATION/GF_CDC_USAID_UNICEF_Sustainability WG/Work on costed interventions/Final version March 2nd 2020/"/>
    </mc:Choice>
  </mc:AlternateContent>
  <xr:revisionPtr revIDLastSave="0" documentId="8_{4C330E0F-0212-C248-A2AF-57B479D3651E}" xr6:coauthVersionLast="45" xr6:coauthVersionMax="45" xr10:uidLastSave="{00000000-0000-0000-0000-000000000000}"/>
  <bookViews>
    <workbookView xWindow="0" yWindow="540" windowWidth="28800" windowHeight="16680" tabRatio="500" activeTab="3" xr2:uid="{00000000-000D-0000-FFFF-FFFF00000000}"/>
  </bookViews>
  <sheets>
    <sheet name="1. Title page" sheetId="1" r:id="rId1"/>
    <sheet name="2. Instructions" sheetId="2" r:id="rId2"/>
    <sheet name="3. Children (0-4 years)" sheetId="8" r:id="rId3"/>
    <sheet name="4. Children (5-14 years)" sheetId="9" r:id="rId4"/>
    <sheet name="5. Information on sites" sheetId="10" r:id="rId5"/>
    <sheet name="6. Training" sheetId="13" r:id="rId6"/>
    <sheet name="7. Budget Summary" sheetId="12" r:id="rId7"/>
    <sheet name="Lists"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3" i="13" l="1"/>
  <c r="E107" i="9"/>
  <c r="E106" i="9"/>
  <c r="E105" i="9"/>
  <c r="E104" i="9"/>
  <c r="E42" i="9"/>
  <c r="E56" i="9"/>
  <c r="E75" i="9"/>
  <c r="E93" i="9"/>
  <c r="E107" i="8"/>
  <c r="E106" i="8"/>
  <c r="E105" i="8"/>
  <c r="E104" i="8"/>
  <c r="E93" i="8"/>
  <c r="E75" i="8"/>
  <c r="E56" i="8"/>
  <c r="E42" i="8"/>
  <c r="B109" i="9" l="1"/>
  <c r="B109" i="8"/>
  <c r="C14" i="12"/>
  <c r="E14" i="12"/>
  <c r="D14" i="12"/>
  <c r="C12" i="9"/>
  <c r="F19" i="9" s="1"/>
  <c r="F22" i="9"/>
  <c r="D12" i="9"/>
  <c r="G21" i="9" s="1"/>
  <c r="F20" i="9"/>
  <c r="G19" i="9"/>
  <c r="G20" i="9"/>
  <c r="C12" i="8"/>
  <c r="F22" i="8" s="1"/>
  <c r="D12" i="8"/>
  <c r="E64" i="10"/>
  <c r="B68" i="10" s="1"/>
  <c r="B78" i="10" s="1"/>
  <c r="E50" i="10"/>
  <c r="E51" i="10"/>
  <c r="E52" i="10"/>
  <c r="E53" i="10"/>
  <c r="E54" i="10"/>
  <c r="E49" i="10"/>
  <c r="B12" i="8"/>
  <c r="E20" i="8" s="1"/>
  <c r="B12" i="9"/>
  <c r="E20" i="9" s="1"/>
  <c r="F30" i="10"/>
  <c r="F31" i="10"/>
  <c r="F32" i="10"/>
  <c r="F33" i="10"/>
  <c r="F34" i="10"/>
  <c r="F37" i="10"/>
  <c r="F38" i="10"/>
  <c r="F40" i="10"/>
  <c r="E95" i="9"/>
  <c r="E94" i="9"/>
  <c r="E92" i="9"/>
  <c r="C91" i="9"/>
  <c r="E91" i="9" s="1"/>
  <c r="C90" i="9"/>
  <c r="E90" i="9" s="1"/>
  <c r="C89" i="9"/>
  <c r="E89" i="9" s="1"/>
  <c r="E88" i="9"/>
  <c r="E87" i="9"/>
  <c r="E86" i="9"/>
  <c r="E85" i="9"/>
  <c r="E77" i="9"/>
  <c r="E76" i="9"/>
  <c r="E74" i="9"/>
  <c r="E73" i="9"/>
  <c r="C72" i="9"/>
  <c r="E72" i="9" s="1"/>
  <c r="E71" i="9"/>
  <c r="E70" i="9"/>
  <c r="E69" i="9"/>
  <c r="E68" i="9"/>
  <c r="E67" i="9"/>
  <c r="E66" i="9"/>
  <c r="E58" i="9"/>
  <c r="E57" i="9"/>
  <c r="E55" i="9"/>
  <c r="C54" i="9"/>
  <c r="E54" i="9" s="1"/>
  <c r="E52" i="9"/>
  <c r="E53" i="9"/>
  <c r="E44" i="9"/>
  <c r="E43" i="9"/>
  <c r="E41" i="9"/>
  <c r="E40" i="9"/>
  <c r="C39" i="9"/>
  <c r="E39" i="9" s="1"/>
  <c r="C38" i="9"/>
  <c r="E38" i="9"/>
  <c r="E37" i="9"/>
  <c r="E36" i="9"/>
  <c r="E35" i="9"/>
  <c r="E34" i="9"/>
  <c r="E32" i="9"/>
  <c r="E33" i="9"/>
  <c r="E86" i="8"/>
  <c r="E87" i="8"/>
  <c r="E88" i="8"/>
  <c r="C89" i="8"/>
  <c r="E89" i="8" s="1"/>
  <c r="E92" i="8"/>
  <c r="E94" i="8"/>
  <c r="E95" i="8"/>
  <c r="E85" i="8"/>
  <c r="C91" i="8"/>
  <c r="E91" i="8" s="1"/>
  <c r="C90" i="8"/>
  <c r="E90" i="8" s="1"/>
  <c r="E67" i="8"/>
  <c r="E66" i="8"/>
  <c r="E68" i="8"/>
  <c r="E69" i="8"/>
  <c r="E70" i="8"/>
  <c r="E71" i="8"/>
  <c r="C72" i="8"/>
  <c r="E72" i="8" s="1"/>
  <c r="E73" i="8"/>
  <c r="E74" i="8"/>
  <c r="E76" i="8"/>
  <c r="E77" i="8"/>
  <c r="E53" i="8"/>
  <c r="E55" i="8"/>
  <c r="E57" i="8"/>
  <c r="E58" i="8"/>
  <c r="E52" i="8"/>
  <c r="C54" i="8"/>
  <c r="E54" i="8" s="1"/>
  <c r="E33" i="8"/>
  <c r="E34" i="8"/>
  <c r="E35" i="8"/>
  <c r="E36" i="8"/>
  <c r="E37" i="8"/>
  <c r="E40" i="8"/>
  <c r="E41" i="8"/>
  <c r="E43" i="8"/>
  <c r="E44" i="8"/>
  <c r="E32" i="8"/>
  <c r="C39" i="8"/>
  <c r="E39" i="8" s="1"/>
  <c r="C38" i="8"/>
  <c r="E38" i="8" s="1"/>
  <c r="E19" i="9" l="1"/>
  <c r="E21" i="9"/>
  <c r="E19" i="8"/>
  <c r="C39" i="10"/>
  <c r="F39" i="10" s="1"/>
  <c r="E23" i="8"/>
  <c r="B120" i="8" s="1"/>
  <c r="C11" i="12" s="1"/>
  <c r="B79" i="9"/>
  <c r="B118" i="9" s="1"/>
  <c r="G20" i="8"/>
  <c r="G23" i="8"/>
  <c r="D120" i="8" s="1"/>
  <c r="F19" i="8"/>
  <c r="F23" i="8"/>
  <c r="C120" i="8" s="1"/>
  <c r="F21" i="9"/>
  <c r="F23" i="9"/>
  <c r="C120" i="9" s="1"/>
  <c r="E21" i="8"/>
  <c r="B118" i="8" s="1"/>
  <c r="E22" i="9"/>
  <c r="B25" i="9" s="1"/>
  <c r="E23" i="9"/>
  <c r="B120" i="9" s="1"/>
  <c r="G22" i="9"/>
  <c r="G23" i="9"/>
  <c r="D120" i="9" s="1"/>
  <c r="B58" i="10"/>
  <c r="B77" i="10" s="1"/>
  <c r="C13" i="12" s="1"/>
  <c r="B60" i="9"/>
  <c r="B46" i="9"/>
  <c r="D116" i="9" s="1"/>
  <c r="B117" i="9"/>
  <c r="F20" i="8"/>
  <c r="B79" i="8"/>
  <c r="G21" i="8"/>
  <c r="E22" i="8"/>
  <c r="F21" i="8"/>
  <c r="B60" i="8"/>
  <c r="B117" i="8" s="1"/>
  <c r="D117" i="9"/>
  <c r="C117" i="9"/>
  <c r="B46" i="8"/>
  <c r="B97" i="8"/>
  <c r="C119" i="8" s="1"/>
  <c r="D118" i="9"/>
  <c r="B97" i="9"/>
  <c r="C119" i="9" s="1"/>
  <c r="G22" i="8"/>
  <c r="G19" i="8"/>
  <c r="B116" i="9" l="1"/>
  <c r="C9" i="12"/>
  <c r="D11" i="12"/>
  <c r="C8" i="12"/>
  <c r="C118" i="9"/>
  <c r="D7" i="12"/>
  <c r="E11" i="12"/>
  <c r="C116" i="8"/>
  <c r="B25" i="8"/>
  <c r="C116" i="9"/>
  <c r="D119" i="9"/>
  <c r="C117" i="8"/>
  <c r="D9" i="12" s="1"/>
  <c r="D118" i="8"/>
  <c r="E8" i="12" s="1"/>
  <c r="C118" i="8"/>
  <c r="D8" i="12" s="1"/>
  <c r="B119" i="9"/>
  <c r="D119" i="8"/>
  <c r="D117" i="8"/>
  <c r="E9" i="12" s="1"/>
  <c r="D116" i="8"/>
  <c r="E10" i="12" s="1"/>
  <c r="B116" i="8"/>
  <c r="C10" i="12" s="1"/>
  <c r="B119" i="8"/>
  <c r="C35" i="10" l="1"/>
  <c r="F35" i="10" s="1"/>
  <c r="C36" i="10"/>
  <c r="F36" i="10" s="1"/>
  <c r="C7" i="12"/>
  <c r="E7" i="12"/>
  <c r="D10" i="12"/>
  <c r="B42" i="10" l="1"/>
  <c r="D74" i="10" s="1"/>
  <c r="E12" i="12" s="1"/>
  <c r="E15" i="12" s="1"/>
  <c r="C74" i="10" l="1"/>
  <c r="D12" i="12" s="1"/>
  <c r="D15" i="12" s="1"/>
  <c r="B74" i="10"/>
  <c r="C12" i="12" s="1"/>
  <c r="C15" i="12" s="1"/>
  <c r="C19" i="12" l="1"/>
</calcChain>
</file>

<file path=xl/sharedStrings.xml><?xml version="1.0" encoding="utf-8"?>
<sst xmlns="http://schemas.openxmlformats.org/spreadsheetml/2006/main" count="524" uniqueCount="256">
  <si>
    <t>Quantity per site</t>
  </si>
  <si>
    <t>Quantity per child</t>
  </si>
  <si>
    <t>Unit price (USD)</t>
  </si>
  <si>
    <t xml:space="preserve">INSTRUCTIONS: Please fill in the ORANGE cells ONLY. </t>
  </si>
  <si>
    <t>Figures</t>
  </si>
  <si>
    <t>Specifications</t>
  </si>
  <si>
    <t>Suction pump</t>
  </si>
  <si>
    <t>Consumables</t>
  </si>
  <si>
    <t>Reagents</t>
  </si>
  <si>
    <t>Physiological saline solution, sterile, single use vials, 5 ml</t>
  </si>
  <si>
    <t>Other supplies</t>
  </si>
  <si>
    <t>TUBE, CENTRIFUGE, 50 ml, conical bottom, PP, cap, sterile</t>
  </si>
  <si>
    <t>Total unit cost (USD)</t>
  </si>
  <si>
    <t>IMPORTANT: the syringe tip needs to be compatible with the Gastric Tube. Gastric tube needs to fit perfectly with the tube extremity</t>
  </si>
  <si>
    <t>Gauze</t>
  </si>
  <si>
    <t>Consider 2 gauzes /child? 1 pack of 100 gauzes costs 28 USD - so unit price would be 0,28 USD</t>
  </si>
  <si>
    <t>Litmus paper/PH strips</t>
  </si>
  <si>
    <t>Sterile water 10 ml single use</t>
  </si>
  <si>
    <t>Drugs</t>
  </si>
  <si>
    <t>Lidocaine 2% gel</t>
  </si>
  <si>
    <t>PPE supplies</t>
  </si>
  <si>
    <t>Glass slides (cytology slides with ground glass edges)</t>
  </si>
  <si>
    <t>10 cc syringes (sterile)</t>
  </si>
  <si>
    <t>Vial for transport</t>
  </si>
  <si>
    <t>Reagents for DIFFQuick staining (for samples on citology slides)</t>
  </si>
  <si>
    <t>PBS</t>
  </si>
  <si>
    <t>Kwik-Diff I</t>
  </si>
  <si>
    <t>Kwik-Diff II</t>
  </si>
  <si>
    <t>Methanol</t>
  </si>
  <si>
    <t>Oxygen concentrator</t>
  </si>
  <si>
    <t>OXYMETER, PULSE (Masimo RAD-5) + accessories</t>
  </si>
  <si>
    <t>Nebulizer</t>
  </si>
  <si>
    <t xml:space="preserve">Oxymetazoline </t>
  </si>
  <si>
    <t>1 flacon will last for 18 patients</t>
  </si>
  <si>
    <t>2 puffs/patient; 1 item will last for 90 patients</t>
  </si>
  <si>
    <t>Sputum container</t>
  </si>
  <si>
    <t>Devices</t>
  </si>
  <si>
    <t>Biohazard trash bin</t>
  </si>
  <si>
    <t>Waterproof ink markers</t>
  </si>
  <si>
    <t>Sharps container</t>
  </si>
  <si>
    <t>Detergent/disinfectant for surfaces</t>
  </si>
  <si>
    <t>Consider price for a 5 L flacon. Consider 10 /site</t>
  </si>
  <si>
    <t>Protective glasses</t>
  </si>
  <si>
    <t>Consider 10/site</t>
  </si>
  <si>
    <t>Single use aprons</t>
  </si>
  <si>
    <t>Gloves, examination various sizes)</t>
  </si>
  <si>
    <t>Respirator, N95</t>
  </si>
  <si>
    <t>Biohazard trash bag</t>
  </si>
  <si>
    <t>Zipped plastic bag for transport (140x150x200mm) clear with biohazard sign printed, double pouch for the specimen and lab form</t>
  </si>
  <si>
    <t>Bleach or Acetic Acid</t>
  </si>
  <si>
    <t>Sterile water 10 L</t>
  </si>
  <si>
    <t>Target population</t>
  </si>
  <si>
    <t>Number of children 0 - 4 years notified with TB</t>
  </si>
  <si>
    <t>Number of children 0-4 yrs with presumptive TB</t>
  </si>
  <si>
    <t>Please select all applicable options</t>
  </si>
  <si>
    <t>Induced sputum</t>
  </si>
  <si>
    <t>Nasopharyngeal aspiration</t>
  </si>
  <si>
    <t>Gastric aspiration</t>
  </si>
  <si>
    <t>Lymph node FNA</t>
  </si>
  <si>
    <t>Procedures for sample collection</t>
  </si>
  <si>
    <t>Please fill in the estimated (% of population) for each procedure</t>
  </si>
  <si>
    <t>Drop-down Lists</t>
  </si>
  <si>
    <t>INSTRUCTIONS: Please DO NOT make changes to this sheet. This sheet should remain locked.</t>
  </si>
  <si>
    <t>Response</t>
  </si>
  <si>
    <t>Yes</t>
  </si>
  <si>
    <t>No</t>
  </si>
  <si>
    <t>Total number of samples</t>
  </si>
  <si>
    <t>Sample collection unit costs</t>
  </si>
  <si>
    <t>Total samples per procedure</t>
  </si>
  <si>
    <t>Induced Sputum</t>
  </si>
  <si>
    <t>Nebulizer mouthpiece</t>
  </si>
  <si>
    <t>Oxygen mask (various sizes)</t>
  </si>
  <si>
    <t>Nebulizer mask (various sizes)</t>
  </si>
  <si>
    <t>Mucus extractor (various sizes)</t>
  </si>
  <si>
    <t>Oxygen concentrator antibacterila filter</t>
  </si>
  <si>
    <t>2 vials per child</t>
  </si>
  <si>
    <t xml:space="preserve">Sodium chloride, 4-7% solution  for nebulizer,  single use vials                                                                                        </t>
  </si>
  <si>
    <t xml:space="preserve">Salbutamol sulfate, eq.0.1mg base/puff, 200 puffs, aerosol         </t>
  </si>
  <si>
    <t>Tube, centrifuge, 50 ml, conical bottom, PP, cap, sterile</t>
  </si>
  <si>
    <t>Mask surgical, IIR type, s.u.</t>
  </si>
  <si>
    <t xml:space="preserve">Mask, type I, child, s.u. </t>
  </si>
  <si>
    <t>Total unit cost per IS sample collection</t>
  </si>
  <si>
    <t>Nasophayrngeal aspiration</t>
  </si>
  <si>
    <t>Oxymetazoline (optional)</t>
  </si>
  <si>
    <t>Gastric Apsiration</t>
  </si>
  <si>
    <t>Tube, gastric, Luer tip, s.u. (various sizes)</t>
  </si>
  <si>
    <t>Syringes 20 cc with Catheter or Luer tip</t>
  </si>
  <si>
    <t>Sodium Bicarbonate 4% solution (10mL vial)</t>
  </si>
  <si>
    <t>Total unit cost per NPA sample collection</t>
  </si>
  <si>
    <t>Total unit cost per GA sample collection</t>
  </si>
  <si>
    <t>Sterile cutting needles beveled tip (various sizes)</t>
  </si>
  <si>
    <t>•  vials are fitted with rigid screw caps for leak free specimen collection
• Max volume 5 ml
• Polypropilene tubes
•  Gamma irradiated (&gt;25Kgy) 
•  Leak tested to BS EN 14820</t>
  </si>
  <si>
    <t>500 ml bottle; 20ml per staining. 20ml per staining (patient sample on one day) = 25 patients/bottle</t>
  </si>
  <si>
    <t>2.5L  bottle; 20 ml per staining. 20ml per staining (patient sample on one day) = 125 patients/bottle</t>
  </si>
  <si>
    <t>Estimated total budget costs for sample collection procedures</t>
  </si>
  <si>
    <t>SAMPLE COLLECTION FOR CHILDREN 0 - 4 YEARS OF AGE</t>
  </si>
  <si>
    <t>SAMPLE COLLECTION FOR CHILDREN 5 - 14 YEARS OF AGE</t>
  </si>
  <si>
    <t>Number of children 5 - 14 years notified with TB</t>
  </si>
  <si>
    <t>INFORMATION ON SITES FOR SAMPLE COLLECTION</t>
  </si>
  <si>
    <t>Target sites</t>
  </si>
  <si>
    <t>Sample collection categories</t>
  </si>
  <si>
    <t>Nasopharyngeal aspiration (NPA)</t>
  </si>
  <si>
    <t xml:space="preserve">Number of sites </t>
  </si>
  <si>
    <t>General supplies</t>
  </si>
  <si>
    <t>0.001 per child</t>
  </si>
  <si>
    <t>5L</t>
  </si>
  <si>
    <t>Items per pack/unit</t>
  </si>
  <si>
    <t>5L bottle</t>
  </si>
  <si>
    <t>10L bottle</t>
  </si>
  <si>
    <t>Total unit cost of general supplies</t>
  </si>
  <si>
    <t>Sample collection devices</t>
  </si>
  <si>
    <t>Total cost for devices for IS sample collection</t>
  </si>
  <si>
    <t>Nasopharyngeal Aspiration</t>
  </si>
  <si>
    <t>Instructions</t>
  </si>
  <si>
    <t>Dropdown</t>
  </si>
  <si>
    <t>Choose your country from the drop down menu</t>
  </si>
  <si>
    <t>The orange cells are input cells which are required to be to filled in.</t>
  </si>
  <si>
    <r>
      <t xml:space="preserve">The blue cells are related results. </t>
    </r>
    <r>
      <rPr>
        <b/>
        <u/>
        <sz val="12"/>
        <color theme="1"/>
        <rFont val="Calibri (Body)_x0000_"/>
      </rPr>
      <t>Data should not be entered in these cells.</t>
    </r>
  </si>
  <si>
    <r>
      <t xml:space="preserve">The grey cells are calculation cells that generate the results. </t>
    </r>
    <r>
      <rPr>
        <b/>
        <u/>
        <sz val="12"/>
        <color theme="1"/>
        <rFont val="Calibri (Body)_x0000_"/>
      </rPr>
      <t>Data should not be entered in these cells.</t>
    </r>
  </si>
  <si>
    <t>There is a 'List' sheet at the end of this workbook linked to data in the tool. Please do not enter data or edit this sheet.</t>
  </si>
  <si>
    <t>Data, assumptions to establish budget</t>
  </si>
  <si>
    <t>Assumptions</t>
  </si>
  <si>
    <t>Fill in this section. Refer to Specifications for data sources.</t>
  </si>
  <si>
    <t>The budget estimates can be used:</t>
  </si>
  <si>
    <t>for programme management, funding and planning</t>
  </si>
  <si>
    <t>to inform the estimates of the costs of TB services globally</t>
  </si>
  <si>
    <t>TUBERCULOSIS SAMPLE COLLECTION PROCEDURES BUDGETING TOOL</t>
  </si>
  <si>
    <t>The prices indicated in the tool are a median of all avalibale price sources for the various supplies and devices.</t>
  </si>
  <si>
    <t>Children (0-4 years)</t>
  </si>
  <si>
    <t>Please select all applicable options. Please fill in the corresponding orange cells ONLY. Refer to the section at the end of the sheet ' Estimated total budget costs" for the total costs of the selected options</t>
  </si>
  <si>
    <t>Please refer to this section for the total budget costs of the procdure options selected above.</t>
  </si>
  <si>
    <t>Children (5- 14 years)</t>
  </si>
  <si>
    <t>Sample collection procedures</t>
  </si>
  <si>
    <t>Information on sites</t>
  </si>
  <si>
    <t>Sample collection devices- Induced sputum</t>
  </si>
  <si>
    <t>Sample collection devices- Nasopharyngeal aspiration</t>
  </si>
  <si>
    <t>Please select the applicable options</t>
  </si>
  <si>
    <t>SUMMARY OF ESTIMATED BUDGET COSTS FOR SAMPLE COLLECTION</t>
  </si>
  <si>
    <t>Estimated total budget costs</t>
  </si>
  <si>
    <t xml:space="preserve">Total number of Target sites for sample collection procedures </t>
  </si>
  <si>
    <t>*Training of HCWs to perform sample collection procedures</t>
  </si>
  <si>
    <t xml:space="preserve">The activities listed above have not been included in this budgeting tool in order to avoid duplication as they might already be addressed and budgeted for under different budgeting exercises </t>
  </si>
  <si>
    <t xml:space="preserve">(i.e the sample transportation might be budgeted for under the activities related to TB/HIV  laboratory network). </t>
  </si>
  <si>
    <t xml:space="preserve">If this is not the case and if those activities are not budgeted already under different budgeting exercises, those additional costs should be considered and accounted for  </t>
  </si>
  <si>
    <t>*Infrastructure upgrades needed to meet infection control requirements (requirements vary significantly depending on the sample collection procedure beeing implemented)</t>
  </si>
  <si>
    <t xml:space="preserve"> Nasopharyngeal aspiration (NPA) ONLY</t>
  </si>
  <si>
    <t>Year 1</t>
  </si>
  <si>
    <t>Year 2</t>
  </si>
  <si>
    <t>Year 3</t>
  </si>
  <si>
    <r>
      <rPr>
        <b/>
        <sz val="12"/>
        <color theme="1"/>
        <rFont val="Calibri"/>
        <family val="2"/>
        <scheme val="minor"/>
      </rPr>
      <t xml:space="preserve">Number of samples per child </t>
    </r>
    <r>
      <rPr>
        <sz val="12"/>
        <color theme="1"/>
        <rFont val="Calibri"/>
        <family val="2"/>
        <scheme val="minor"/>
      </rPr>
      <t xml:space="preserve">                  </t>
    </r>
    <r>
      <rPr>
        <i/>
        <sz val="12"/>
        <color rgb="FF7030A0"/>
        <rFont val="Calibri (Body)_x0000_"/>
      </rPr>
      <t xml:space="preserve"> (Please fill in)</t>
    </r>
  </si>
  <si>
    <r>
      <rPr>
        <b/>
        <sz val="12"/>
        <color theme="1"/>
        <rFont val="Calibri"/>
        <family val="2"/>
        <scheme val="minor"/>
      </rPr>
      <t xml:space="preserve">Number of samples per child </t>
    </r>
    <r>
      <rPr>
        <sz val="12"/>
        <color theme="1"/>
        <rFont val="Calibri"/>
        <family val="2"/>
        <scheme val="minor"/>
      </rPr>
      <t xml:space="preserve">                  </t>
    </r>
    <r>
      <rPr>
        <i/>
        <u/>
        <sz val="12"/>
        <color rgb="FF7030A0"/>
        <rFont val="Calibri (Body)_x0000_"/>
      </rPr>
      <t xml:space="preserve"> </t>
    </r>
    <r>
      <rPr>
        <i/>
        <sz val="12"/>
        <color rgb="FF7030A0"/>
        <rFont val="Calibri (Body)_x0000_"/>
      </rPr>
      <t>(Please fill in)</t>
    </r>
  </si>
  <si>
    <r>
      <rPr>
        <sz val="12"/>
        <color rgb="FFFF0000"/>
        <rFont val="Calibri (Corpo)"/>
      </rPr>
      <t xml:space="preserve"> </t>
    </r>
    <r>
      <rPr>
        <sz val="12"/>
        <color theme="1"/>
        <rFont val="Calibri"/>
        <family val="2"/>
        <scheme val="minor"/>
      </rPr>
      <t>Induced sputum (IS) &amp; Nasopharyngeal Aspiration (NPA)</t>
    </r>
  </si>
  <si>
    <r>
      <t xml:space="preserve">Please fill in the the population figures for the current budget year in the column </t>
    </r>
    <r>
      <rPr>
        <b/>
        <i/>
        <sz val="12"/>
        <color rgb="FF7030A0"/>
        <rFont val="Calibri"/>
        <family val="2"/>
        <scheme val="minor"/>
      </rPr>
      <t>Year 1</t>
    </r>
    <r>
      <rPr>
        <i/>
        <sz val="12"/>
        <color rgb="FF7030A0"/>
        <rFont val="Calibri"/>
        <family val="2"/>
        <scheme val="minor"/>
      </rPr>
      <t xml:space="preserve">. Please fill in the projected target populations in </t>
    </r>
    <r>
      <rPr>
        <b/>
        <i/>
        <sz val="12"/>
        <color rgb="FF7030A0"/>
        <rFont val="Calibri"/>
        <family val="2"/>
        <scheme val="minor"/>
      </rPr>
      <t xml:space="preserve">Year 2 and Year 3 </t>
    </r>
    <r>
      <rPr>
        <i/>
        <sz val="12"/>
        <color rgb="FF7030A0"/>
        <rFont val="Calibri"/>
        <family val="2"/>
        <scheme val="minor"/>
      </rPr>
      <t>for the corresponding budget years in the respective columns.</t>
    </r>
  </si>
  <si>
    <r>
      <t xml:space="preserve">Total Number of sites for sample collection </t>
    </r>
    <r>
      <rPr>
        <sz val="12"/>
        <color theme="1"/>
        <rFont val="Calibri (Corpo)"/>
      </rPr>
      <t>(GA, IS, NPA, FNA</t>
    </r>
    <r>
      <rPr>
        <sz val="12"/>
        <color theme="1"/>
        <rFont val="Calibri"/>
        <family val="2"/>
        <scheme val="minor"/>
      </rPr>
      <t>)</t>
    </r>
  </si>
  <si>
    <t xml:space="preserve">SPACER, 155 ml with masks + mouthpiece </t>
  </si>
  <si>
    <t xml:space="preserve">Autoclave 39L (benchtop) </t>
  </si>
  <si>
    <t xml:space="preserve">Induced Sputum &amp; Nasopharyngeal Aspiration </t>
  </si>
  <si>
    <t xml:space="preserve">Suction pump </t>
  </si>
  <si>
    <t>Please NOTE that all the devices listed below are needed and recommended in order to perform NPA</t>
  </si>
  <si>
    <r>
      <t xml:space="preserve">Please NOTE that all the devices listed below are needed and recommended in order to perform Sputum Induction.       </t>
    </r>
    <r>
      <rPr>
        <b/>
        <i/>
        <sz val="12"/>
        <color rgb="FF7030A0"/>
        <rFont val="Calibri (Corpo)"/>
      </rPr>
      <t>Only select the applicable option for autoclave</t>
    </r>
    <r>
      <rPr>
        <i/>
        <sz val="12"/>
        <color rgb="FF7030A0"/>
        <rFont val="Calibri (Corpo)"/>
      </rPr>
      <t>.</t>
    </r>
  </si>
  <si>
    <t>Induced sputum (IS) and Nasopharyngeal Aspiration (NPA)</t>
  </si>
  <si>
    <t>Sample collection categories- sites for devices</t>
  </si>
  <si>
    <t>Procurement fees</t>
  </si>
  <si>
    <r>
      <rPr>
        <b/>
        <sz val="12"/>
        <color theme="1"/>
        <rFont val="Calibri"/>
        <family val="2"/>
        <scheme val="minor"/>
      </rPr>
      <t>Year 1</t>
    </r>
    <r>
      <rPr>
        <sz val="12"/>
        <color theme="1"/>
        <rFont val="Calibri"/>
        <family val="2"/>
        <scheme val="minor"/>
      </rPr>
      <t xml:space="preserve"> represents the population estimate for the current budget year. </t>
    </r>
    <r>
      <rPr>
        <b/>
        <sz val="12"/>
        <color theme="1"/>
        <rFont val="Calibri"/>
        <family val="2"/>
        <scheme val="minor"/>
      </rPr>
      <t>Year 2</t>
    </r>
    <r>
      <rPr>
        <sz val="12"/>
        <color theme="1"/>
        <rFont val="Calibri"/>
        <family val="2"/>
        <scheme val="minor"/>
      </rPr>
      <t xml:space="preserve"> and </t>
    </r>
    <r>
      <rPr>
        <b/>
        <sz val="12"/>
        <color theme="1"/>
        <rFont val="Calibri"/>
        <family val="2"/>
        <scheme val="minor"/>
      </rPr>
      <t>Year 3</t>
    </r>
    <r>
      <rPr>
        <sz val="12"/>
        <color theme="1"/>
        <rFont val="Calibri"/>
        <family val="2"/>
        <scheme val="minor"/>
      </rPr>
      <t xml:space="preserve"> represent the population estimates targeted for the corresponding budget years.</t>
    </r>
  </si>
  <si>
    <t>These commodities have jointly been identified by CDC, EGPAF, Global Fund, IMPAACT4TB, Stop TB Partnership, TB Speed, Unicef, Unitaid, USAID, WHO.</t>
  </si>
  <si>
    <t xml:space="preserve">The included commodities and devices are those most relevant for planning and resource requirements for the sample collection procedures (Induced Sputum, Nasopharyngeal Aspiration, Gastric Aspiration and Lymph node Fine Needdle Aspiration). </t>
  </si>
  <si>
    <t>*Diagnostic test costs i.e. Xpert, MGIT etc</t>
  </si>
  <si>
    <t>IMPORTANT: this tool does not include costs related to additional critical elements and activities that are required for proper and successful implementation of sample collection procedures. Those are:</t>
  </si>
  <si>
    <t>This budget tool focuses on costs for commodities and devices  required for the four sample collection procedures.</t>
  </si>
  <si>
    <t>The devices costs are inclusive of ithe procurement fees.</t>
  </si>
  <si>
    <t>Cost estimates for the commodities have been obtained from multiple price sources. The prices indicated in the tool are a median of all avalibale price sources for the various supplies and devices. Please note the cost estimates may not be exhaustive.</t>
  </si>
  <si>
    <t>The mandatory data to complete this budget tool is listed in 'Instructions' sheet (no.6).</t>
  </si>
  <si>
    <t>The Tuberculosis sample collection procedures budegting tool has been developed through a collaborative effort by EGPAF, WHO, CDC, Global Fund, IMPAACT4TB, Stop TB Partnership, TB Speed, Unicef, Unitaid, USAID.</t>
  </si>
  <si>
    <r>
      <t xml:space="preserve">The costs of all devices required will only be incurred in Year 1 of the budget cycle. Please consider all the devices to be purchased </t>
    </r>
    <r>
      <rPr>
        <b/>
        <sz val="12"/>
        <color theme="1"/>
        <rFont val="Calibri"/>
        <family val="2"/>
        <scheme val="minor"/>
      </rPr>
      <t>over the period of 3 years</t>
    </r>
    <r>
      <rPr>
        <sz val="12"/>
        <color theme="1"/>
        <rFont val="Calibri"/>
        <family val="2"/>
        <scheme val="minor"/>
      </rPr>
      <t>.</t>
    </r>
  </si>
  <si>
    <t xml:space="preserve">The 'Summary of budget costs' sheet is a summary of the estimated total budget costs for sample collection. </t>
  </si>
  <si>
    <t>Please refer to this sheet after filling in the required data in ALL sheets as per instructions below.</t>
  </si>
  <si>
    <r>
      <t xml:space="preserve">Please ensure you have the following data which is </t>
    </r>
    <r>
      <rPr>
        <b/>
        <sz val="12"/>
        <color theme="1"/>
        <rFont val="Calibri"/>
        <family val="2"/>
        <scheme val="minor"/>
      </rPr>
      <t>mandatory</t>
    </r>
    <r>
      <rPr>
        <sz val="12"/>
        <color theme="1"/>
        <rFont val="Calibri"/>
        <family val="2"/>
        <scheme val="minor"/>
      </rPr>
      <t xml:space="preserve"> to complete this tool:</t>
    </r>
  </si>
  <si>
    <t>Sections</t>
  </si>
  <si>
    <t>Data</t>
  </si>
  <si>
    <t>Number of children 0-4 years notified with TB</t>
  </si>
  <si>
    <t>Number of samples per child</t>
  </si>
  <si>
    <t>Sample categories-  the estimated (% of population) for each procedure</t>
  </si>
  <si>
    <t>Children (5-14 years)</t>
  </si>
  <si>
    <t>Number of children 5-14 years notified with TB</t>
  </si>
  <si>
    <t>Total number of sites for sample collection</t>
  </si>
  <si>
    <t>Sample categories- number of sites with IS and NPA procedures</t>
  </si>
  <si>
    <t>Sample categories- number of sites with NPA procedure only</t>
  </si>
  <si>
    <t>Please refer to this section for the total budget costs of the procedure options selected above.</t>
  </si>
  <si>
    <r>
      <t xml:space="preserve">Additional instructions for data input is given in </t>
    </r>
    <r>
      <rPr>
        <i/>
        <sz val="12"/>
        <color rgb="FF7030A0"/>
        <rFont val="Calibri (Body)_x0000_"/>
      </rPr>
      <t>purple text</t>
    </r>
    <r>
      <rPr>
        <sz val="12"/>
        <color theme="1"/>
        <rFont val="Calibri"/>
        <family val="2"/>
        <scheme val="minor"/>
      </rPr>
      <t xml:space="preserve"> throughout the tool.</t>
    </r>
  </si>
  <si>
    <t>50/site</t>
  </si>
  <si>
    <t>100/site</t>
  </si>
  <si>
    <t xml:space="preserve">The section 'Target population' has a provision for input of figures for each budget year. </t>
  </si>
  <si>
    <t>Consider 2 for each presumptive TB children that undergo sample collection procedure. This calculation is based on the total number of samples and the required aprons per sample. This is then divided by the total number of sites to formulate the quantity per site.</t>
  </si>
  <si>
    <t>Consider 2 for each presumptive TB children that under go sample collection procedure. This calculation is based on the total number of samples and the required gloves per sample. This is then divided by the total number of sites to formulate the quantity per site.</t>
  </si>
  <si>
    <r>
      <t xml:space="preserve">This section calcluates the devices required for IS and NPA in sites with these procedures. The costs of all devices required will only be incurred in Year 1 of the budget cycle. Please enter here the TOTAL nr of sites where the respective sample collection procedures will be implemented over the </t>
    </r>
    <r>
      <rPr>
        <b/>
        <i/>
        <sz val="12"/>
        <color rgb="FF7030A0"/>
        <rFont val="Calibri"/>
        <family val="2"/>
        <scheme val="minor"/>
      </rPr>
      <t>over the period of 3 years</t>
    </r>
    <r>
      <rPr>
        <i/>
        <sz val="12"/>
        <color rgb="FF7030A0"/>
        <rFont val="Calibri"/>
        <family val="2"/>
        <scheme val="minor"/>
      </rPr>
      <t>.</t>
    </r>
  </si>
  <si>
    <r>
      <t xml:space="preserve">Please fill in the the number of sites for the current budget year in the column </t>
    </r>
    <r>
      <rPr>
        <b/>
        <i/>
        <sz val="12"/>
        <color rgb="FF7030A0"/>
        <rFont val="Calibri"/>
        <family val="2"/>
        <scheme val="minor"/>
      </rPr>
      <t>Year 1</t>
    </r>
    <r>
      <rPr>
        <i/>
        <sz val="12"/>
        <color rgb="FF7030A0"/>
        <rFont val="Calibri"/>
        <family val="2"/>
        <scheme val="minor"/>
      </rPr>
      <t>. Under Year 2 and Year 3 please include the</t>
    </r>
    <r>
      <rPr>
        <b/>
        <i/>
        <sz val="12"/>
        <color rgb="FF7030A0"/>
        <rFont val="Calibri"/>
        <family val="2"/>
        <scheme val="minor"/>
      </rPr>
      <t xml:space="preserve"> total number of sites</t>
    </r>
    <r>
      <rPr>
        <i/>
        <sz val="12"/>
        <color rgb="FF7030A0"/>
        <rFont val="Calibri"/>
        <family val="2"/>
        <scheme val="minor"/>
      </rPr>
      <t xml:space="preserve"> where at least one of the four sample collection procedure will be implemented during year 2 and 3 (i.e year 2 will be the sum of year 1 sites plus sites where sample collection procedures will be introduced  in  year 2)</t>
    </r>
  </si>
  <si>
    <t>This data is mandatory. Please fill in the figures for Year 1, Year 2, Year 3.From this figure the tool will automatically calculate the number of children with presumptive TB that should undergo sample collection procedures. The assumptions used here is that 1/4 of children 5-14 y with presumptive TB are diagnosed with active TB disease (based on CaP TB data across 9 african countries). In addition we assumed that 50% of children 5-14 years old will not be able to spontaneously produce sputum and will therefore require sample collection procedures</t>
  </si>
  <si>
    <t>Each country to provide an estimate percentage of children that will undergo each given procedure based on : 1) the procedures that are recommended by national policies; 2) the national diagnostic algorithm for pediatric TB; 3)  the availability of each given procedure based on implementation plan</t>
  </si>
  <si>
    <t>Each country to provide an estimate percentage of children that will undergo a given procedure based on  : 1) the procedures that are recommended by national policies; 2) the national diagnostic algorithm for pediatric TB; 3)  the availability of each given procedure based on implementation plan</t>
  </si>
  <si>
    <t>Notified the previous year or the target to be notified in the following years</t>
  </si>
  <si>
    <t xml:space="preserve">Fill in with the total number of pediatric TB cases 0-4 y notified the previous year or the target to be notified in the following years. </t>
  </si>
  <si>
    <t>This section calculates the devices required for IS and NPA in sites with these procedures.</t>
  </si>
  <si>
    <t xml:space="preserve">The number of sites that will implement IS procedure. Please note that this already  includes the devices used for NPA. Please fill-in here the total number of sites where sample collection procedures will be implemented across the 3 years budget cycle </t>
  </si>
  <si>
    <t>The assumptions used here is that 1/3 of children 0-4 y with presumptive TB are diagnosed with active TB disease (based on CaP TB data across 9 african countries). In addition we assumed that 100% of children 0-4 years old will not be able to spontaneously produce sputum and will therefore require sample collection procedures</t>
  </si>
  <si>
    <t>The assumptions used here is that 1/4 of children 5-14 y with presumptive TB are diagnosed with active TB disease (based on CaP TB data across 9 african countries). In addition we assumed that 50% of children 5-14 years old will not be able to spontaneously produce sputum and will therefore require sample collection procedures</t>
  </si>
  <si>
    <t>N/A</t>
  </si>
  <si>
    <t>* Human resources related costs</t>
  </si>
  <si>
    <t>N.B.: This is ONLY a budgeting tool. This tool cannot be used to inform quantities of supplies and devices.</t>
  </si>
  <si>
    <r>
      <t xml:space="preserve">This data is mandatory. Please fill in the figures for Year 1, Year 2, Year 3. If a country will plan to progressively scale-up the implementation of sample collection procedures, the tool will allow to account for this. The end users will just have to fill in the respective years the pediatric TB cases notified in the regions where sample collection procedures will be implemented.  </t>
    </r>
    <r>
      <rPr>
        <sz val="12"/>
        <color theme="1"/>
        <rFont val="Calibri (Corpo)"/>
      </rPr>
      <t>From this figure the tool will automatically calculate the number of children with presumptive TB that should undergo sample collection procedures. The assumptions used here is that 1/3 of children 0-4 y with presumptive TB are diagnosed with active TB disease (based on CaP TB data across 9 african countries). In addition we assumed that 100% of children 0-4 years old will not be able to spontaneously produce sputum and will therefore require sample collection procedures</t>
    </r>
  </si>
  <si>
    <r>
      <t xml:space="preserve">The number of samples required per child for the selected procedure. </t>
    </r>
    <r>
      <rPr>
        <sz val="12"/>
        <color theme="1"/>
        <rFont val="Calibri (Corpo)"/>
      </rPr>
      <t>Total number of samples to be collected per child  will depend on national guidelines</t>
    </r>
  </si>
  <si>
    <r>
      <t xml:space="preserve">The number of sites/facilities countrywide </t>
    </r>
    <r>
      <rPr>
        <sz val="12"/>
        <color theme="1"/>
        <rFont val="Calibri (Corpo)"/>
      </rPr>
      <t xml:space="preserve">where at least one of </t>
    </r>
    <r>
      <rPr>
        <sz val="12"/>
        <color theme="1"/>
        <rFont val="Calibri"/>
        <family val="2"/>
        <scheme val="minor"/>
      </rPr>
      <t xml:space="preserve"> the four sample collection procdures will be implemented. This will be used to calculate the cost of the general supplies. </t>
    </r>
  </si>
  <si>
    <r>
      <t xml:space="preserve">The number of sites that will implement NPA procedure ONLY.  </t>
    </r>
    <r>
      <rPr>
        <sz val="12"/>
        <color theme="1"/>
        <rFont val="Calibri (Corpo)"/>
      </rPr>
      <t xml:space="preserve">Please fill-in here the total number of sites where sample collection procedures will be implemented across the 3 years budget cycle </t>
    </r>
  </si>
  <si>
    <r>
      <t xml:space="preserve">We have assumed a </t>
    </r>
    <r>
      <rPr>
        <sz val="12"/>
        <color theme="1"/>
        <rFont val="Calibri"/>
        <family val="2"/>
        <scheme val="minor"/>
      </rPr>
      <t>10% of procurement fees to be added to the total cost of devices. This is to account for costs related to procurement process (i.e freight and insurance, custom clearance etc)</t>
    </r>
  </si>
  <si>
    <r>
      <t xml:space="preserve">The formula to estimate the number of 0-4 year </t>
    </r>
    <r>
      <rPr>
        <sz val="12"/>
        <color theme="1"/>
        <rFont val="Calibri (Corpo)"/>
      </rPr>
      <t>presumptive TB</t>
    </r>
    <r>
      <rPr>
        <sz val="12"/>
        <color theme="1"/>
        <rFont val="Calibri"/>
        <family val="2"/>
        <scheme val="minor"/>
      </rPr>
      <t xml:space="preserve"> cases is based on Cap TB Untaid </t>
    </r>
  </si>
  <si>
    <r>
      <t xml:space="preserve">Please fill in the </t>
    </r>
    <r>
      <rPr>
        <b/>
        <i/>
        <sz val="12"/>
        <color rgb="FF7030A0"/>
        <rFont val="Calibri"/>
        <family val="2"/>
        <scheme val="minor"/>
      </rPr>
      <t>total  number of sites that will implement NPA procedure ONLY across the 3 years budgeting period</t>
    </r>
  </si>
  <si>
    <r>
      <t xml:space="preserve">The number of sites/facilities countrywide </t>
    </r>
    <r>
      <rPr>
        <sz val="12"/>
        <color theme="1"/>
        <rFont val="Calibri (Corpo)"/>
      </rPr>
      <t>where at least one of</t>
    </r>
    <r>
      <rPr>
        <sz val="12"/>
        <color rgb="FFFF0000"/>
        <rFont val="Calibri (Corpo)"/>
      </rPr>
      <t xml:space="preserve"> </t>
    </r>
    <r>
      <rPr>
        <sz val="12"/>
        <color theme="1"/>
        <rFont val="Calibri"/>
        <family val="2"/>
        <scheme val="minor"/>
      </rPr>
      <t xml:space="preserve"> the four sample collection procedures will be implemented. This will be used to calculate the cost of the general supplies.</t>
    </r>
  </si>
  <si>
    <t>The formula to estimate the number of children  5-14 years with presumptive TB  is based on Cap TB Unitaid project data and on the assumption  50% of children in this age band will be able to expectorate spontaneously and will not require collection of alternative sample types</t>
  </si>
  <si>
    <r>
      <t xml:space="preserve">*Sample transportation to testing sites (please note that samples other than sputum are more delicate. It is therefore recommended to store them and transport them  at 4 °C and to test them  within 72h </t>
    </r>
    <r>
      <rPr>
        <sz val="12"/>
        <color rgb="FFFF0000"/>
        <rFont val="Calibri"/>
        <family val="2"/>
        <scheme val="minor"/>
      </rPr>
      <t>after</t>
    </r>
    <r>
      <rPr>
        <sz val="12"/>
        <color theme="1"/>
        <rFont val="Calibri"/>
        <family val="2"/>
        <scheme val="minor"/>
      </rPr>
      <t xml:space="preserve"> collection)</t>
    </r>
  </si>
  <si>
    <r>
      <t>The tool estimates the budget required for</t>
    </r>
    <r>
      <rPr>
        <sz val="12"/>
        <color theme="1"/>
        <rFont val="Calibri (Corpo)"/>
      </rPr>
      <t xml:space="preserve"> the procurement of commodities needed for the implementaion of sample collection procedures (Induced Sputum, Nasopharyngeal Aspiration, Gastric Aspiration, Lymph node Fine Needle Aspiration and Stool). </t>
    </r>
  </si>
  <si>
    <t>Stool sample</t>
  </si>
  <si>
    <t>Stool collection underpads/diaper</t>
  </si>
  <si>
    <t>Wooden stick</t>
  </si>
  <si>
    <t>Specimen collection cups with scoop</t>
  </si>
  <si>
    <t>Sample preservation</t>
  </si>
  <si>
    <t>Total unit cost per stool sample collection</t>
  </si>
  <si>
    <t>Stool</t>
  </si>
  <si>
    <t>SAMPLE COLLECTION TRAINING</t>
  </si>
  <si>
    <t>Costs for venue for class-based training of HWs on sample collection</t>
  </si>
  <si>
    <t>Per diem</t>
  </si>
  <si>
    <t>Number of participants per district</t>
  </si>
  <si>
    <t>Number of days for training</t>
  </si>
  <si>
    <t>Number of districts</t>
  </si>
  <si>
    <t>Total cost of training</t>
  </si>
  <si>
    <t>Please input the amount per diem given per participant</t>
  </si>
  <si>
    <t>Please input the approximate annual number of HWs to be trained per district</t>
  </si>
  <si>
    <t>Commodities</t>
  </si>
  <si>
    <t>TB additional diagnosis for children: lymph node FNA</t>
  </si>
  <si>
    <t>TB additional diagnosis for children:nasopharyngeal aspiration</t>
  </si>
  <si>
    <t>TB additional diagnosis for children: induced sputum</t>
  </si>
  <si>
    <t>TB additional diagnosis for children: stool sampling</t>
  </si>
  <si>
    <t>Equipment for childhood TB samples</t>
  </si>
  <si>
    <t>Program- Training</t>
  </si>
  <si>
    <t>Training on childhood TB sample collection</t>
  </si>
  <si>
    <t>Total</t>
  </si>
  <si>
    <t>Estimate for sample processing (pre-diagnosis)</t>
  </si>
  <si>
    <t>TB additional diagnosis for children: gastric aspiration</t>
  </si>
  <si>
    <t>Program-Equipment- new</t>
  </si>
  <si>
    <t xml:space="preserve"> This tool provides estimates for a 3 year budget cycle. </t>
  </si>
  <si>
    <t xml:space="preserve">If  this tool is used for budget cycles that have different length, the tool will have to be adapted accordingly </t>
  </si>
  <si>
    <t>Number of children 5-14 yrs with presumptive TB that will require sample collection procedures</t>
  </si>
  <si>
    <t>Gastric Aspiration</t>
  </si>
  <si>
    <r>
      <t xml:space="preserve">Please fill in the </t>
    </r>
    <r>
      <rPr>
        <b/>
        <i/>
        <sz val="12"/>
        <color rgb="FF7030A0"/>
        <rFont val="Calibri"/>
        <family val="2"/>
        <scheme val="minor"/>
      </rPr>
      <t xml:space="preserve">total number of sites that will implement IS procedure across the 3 years budgeting period. </t>
    </r>
    <r>
      <rPr>
        <i/>
        <sz val="12"/>
        <color rgb="FF7030A0"/>
        <rFont val="Calibri"/>
        <family val="2"/>
        <scheme val="minor"/>
      </rPr>
      <t xml:space="preserve">This includes already the devices used for NPA </t>
    </r>
  </si>
  <si>
    <t>Please input  the approximate number of districts that you wont to target with the training</t>
  </si>
  <si>
    <t>Please input the approximate cost for venue renting for  training event</t>
  </si>
  <si>
    <t>Please input the number of days(Please consider that 1 day training will be needed for each single procedure. I.e  training on 1 procedure= 1 day; training on 2 procedures= 2 days; training on 3 procedures= 3 days etc)</t>
  </si>
  <si>
    <t xml:space="preserve">It aims to support program planning and budgeting for grant applications and/or national budgeting for high TB burden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</si>
</sst>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_([$$-409]* #,##0.00_);_([$$-409]* \(#,##0.00\);_([$$-409]* &quot;-&quot;??_);_(@_)"/>
    <numFmt numFmtId="167" formatCode="_-[$$-409]* #,##0.00_ ;_-[$$-409]* \-#,##0.00\ ;_-[$$-409]* &quot;-&quot;??_ ;_-@_ "/>
    <numFmt numFmtId="168" formatCode="0.0"/>
  </numFmts>
  <fonts count="32">
    <font>
      <sz val="12"/>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2"/>
      <color rgb="FFFF0000"/>
      <name val="Calibri"/>
      <family val="2"/>
      <scheme val="minor"/>
    </font>
    <font>
      <sz val="10"/>
      <name val="Arial"/>
      <family val="2"/>
    </font>
    <font>
      <sz val="12"/>
      <color rgb="FF000000"/>
      <name val="Calibri"/>
      <family val="2"/>
      <scheme val="minor"/>
    </font>
    <font>
      <sz val="12"/>
      <name val="Calibri"/>
      <family val="2"/>
      <scheme val="minor"/>
    </font>
    <font>
      <i/>
      <u/>
      <sz val="12"/>
      <color rgb="FF7030A0"/>
      <name val="Calibri"/>
      <family val="2"/>
      <scheme val="minor"/>
    </font>
    <font>
      <i/>
      <u/>
      <sz val="12"/>
      <color rgb="FF7030A0"/>
      <name val="Calibri (Body)_x0000_"/>
    </font>
    <font>
      <b/>
      <sz val="24"/>
      <color theme="1"/>
      <name val="Calibri"/>
      <family val="2"/>
      <scheme val="minor"/>
    </font>
    <font>
      <sz val="12"/>
      <color rgb="FF7030A0"/>
      <name val="Calibri"/>
      <family val="2"/>
      <scheme val="minor"/>
    </font>
    <font>
      <u/>
      <sz val="12"/>
      <color theme="10"/>
      <name val="Calibri"/>
      <family val="2"/>
      <scheme val="minor"/>
    </font>
    <font>
      <u/>
      <sz val="12"/>
      <color theme="11"/>
      <name val="Calibri"/>
      <family val="2"/>
      <scheme val="minor"/>
    </font>
    <font>
      <sz val="11"/>
      <name val="Arial"/>
      <family val="2"/>
    </font>
    <font>
      <b/>
      <sz val="26"/>
      <color theme="1"/>
      <name val="Calibri"/>
      <family val="2"/>
      <scheme val="minor"/>
    </font>
    <font>
      <b/>
      <u/>
      <sz val="12"/>
      <color theme="1"/>
      <name val="Calibri (Body)_x0000_"/>
    </font>
    <font>
      <u/>
      <sz val="12"/>
      <color rgb="FF1922FF"/>
      <name val="Calibri"/>
      <family val="2"/>
      <scheme val="minor"/>
    </font>
    <font>
      <b/>
      <sz val="16"/>
      <color theme="0"/>
      <name val="Calibri"/>
      <family val="2"/>
      <scheme val="minor"/>
    </font>
    <font>
      <u/>
      <sz val="12"/>
      <color rgb="FF1300C1"/>
      <name val="Calibri"/>
      <family val="2"/>
      <scheme val="minor"/>
    </font>
    <font>
      <sz val="12"/>
      <color rgb="FFFF0000"/>
      <name val="Calibri (Corpo)"/>
    </font>
    <font>
      <i/>
      <sz val="12"/>
      <color rgb="FF7030A0"/>
      <name val="Calibri"/>
      <family val="2"/>
      <scheme val="minor"/>
    </font>
    <font>
      <i/>
      <sz val="12"/>
      <color rgb="FF7030A0"/>
      <name val="Calibri (Body)_x0000_"/>
    </font>
    <font>
      <b/>
      <i/>
      <sz val="12"/>
      <color rgb="FF7030A0"/>
      <name val="Calibri"/>
      <family val="2"/>
      <scheme val="minor"/>
    </font>
    <font>
      <b/>
      <sz val="12"/>
      <color theme="1"/>
      <name val="Calibri (Corpo)"/>
    </font>
    <font>
      <sz val="12"/>
      <color theme="1"/>
      <name val="Calibri (Corpo)"/>
    </font>
    <font>
      <i/>
      <sz val="12"/>
      <color rgb="FF7030A0"/>
      <name val="Calibri (Corpo)"/>
    </font>
    <font>
      <b/>
      <i/>
      <sz val="12"/>
      <color rgb="FF7030A0"/>
      <name val="Calibri (Corpo)"/>
    </font>
    <font>
      <u/>
      <sz val="12"/>
      <color rgb="FF160ADB"/>
      <name val="Calibri"/>
      <family val="2"/>
      <scheme val="minor"/>
    </font>
    <font>
      <b/>
      <sz val="12"/>
      <color rgb="FFFF0000"/>
      <name val="Calibri"/>
      <family val="2"/>
      <scheme val="minor"/>
    </font>
    <font>
      <sz val="12"/>
      <color rgb="FF0070C0"/>
      <name val="Calibri"/>
      <family val="2"/>
      <scheme val="minor"/>
    </font>
    <font>
      <b/>
      <sz val="11"/>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s>
  <borders count="3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thin">
        <color theme="0"/>
      </right>
      <top style="thin">
        <color theme="0"/>
      </top>
      <bottom/>
      <diagonal/>
    </border>
    <border>
      <left style="thin">
        <color theme="0"/>
      </left>
      <right/>
      <top style="thin">
        <color theme="0"/>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theme="1"/>
      </right>
      <top/>
      <bottom style="thin">
        <color theme="1"/>
      </bottom>
      <diagonal/>
    </border>
    <border>
      <left style="thin">
        <color auto="1"/>
      </left>
      <right style="thin">
        <color theme="1"/>
      </right>
      <top style="thin">
        <color theme="1"/>
      </top>
      <bottom style="thin">
        <color auto="1"/>
      </bottom>
      <diagonal/>
    </border>
    <border>
      <left/>
      <right style="thin">
        <color auto="1"/>
      </right>
      <top style="thin">
        <color theme="1"/>
      </top>
      <bottom style="thin">
        <color theme="1"/>
      </bottom>
      <diagonal/>
    </border>
    <border>
      <left style="hair">
        <color theme="1"/>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1">
    <xf numFmtId="0" fontId="0" fillId="0" borderId="0"/>
    <xf numFmtId="0" fontId="5" fillId="0" borderId="0"/>
    <xf numFmtId="9"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27">
    <xf numFmtId="0" fontId="0" fillId="0" borderId="0" xfId="0"/>
    <xf numFmtId="0" fontId="1" fillId="0" borderId="0" xfId="0" applyFont="1"/>
    <xf numFmtId="0" fontId="0" fillId="2" borderId="0" xfId="0" applyFill="1"/>
    <xf numFmtId="0" fontId="0" fillId="4" borderId="0" xfId="0" applyFill="1"/>
    <xf numFmtId="0" fontId="0" fillId="0" borderId="0" xfId="0" applyFill="1"/>
    <xf numFmtId="0" fontId="1" fillId="2" borderId="0" xfId="0" applyFont="1" applyFill="1"/>
    <xf numFmtId="0" fontId="0" fillId="5" borderId="0" xfId="0" applyFill="1"/>
    <xf numFmtId="0" fontId="0" fillId="0" borderId="0" xfId="0" applyFill="1" applyBorder="1"/>
    <xf numFmtId="0" fontId="0" fillId="0" borderId="0" xfId="0" applyBorder="1" applyAlignment="1">
      <alignment vertical="center"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0" fontId="6" fillId="0" borderId="0" xfId="0" applyFont="1" applyFill="1" applyBorder="1" applyAlignment="1">
      <alignment horizontal="left" wrapText="1"/>
    </xf>
    <xf numFmtId="0" fontId="0" fillId="0" borderId="0" xfId="0" applyBorder="1"/>
    <xf numFmtId="49" fontId="7" fillId="0" borderId="0" xfId="0" applyNumberFormat="1" applyFont="1" applyFill="1" applyBorder="1" applyAlignment="1">
      <alignment horizontal="left" wrapText="1"/>
    </xf>
    <xf numFmtId="49" fontId="7" fillId="0" borderId="0" xfId="1" applyNumberFormat="1" applyFont="1" applyFill="1" applyBorder="1" applyAlignment="1">
      <alignment horizontal="left"/>
    </xf>
    <xf numFmtId="0" fontId="0" fillId="0" borderId="0" xfId="0" applyFont="1" applyFill="1" applyBorder="1"/>
    <xf numFmtId="164" fontId="7" fillId="0" borderId="0" xfId="0" applyNumberFormat="1" applyFont="1" applyFill="1" applyBorder="1" applyAlignment="1">
      <alignment horizontal="left" vertical="top"/>
    </xf>
    <xf numFmtId="49" fontId="7" fillId="0" borderId="0" xfId="0" applyNumberFormat="1" applyFont="1" applyFill="1" applyBorder="1" applyAlignment="1">
      <alignment horizontal="left"/>
    </xf>
    <xf numFmtId="0" fontId="7" fillId="0" borderId="0" xfId="0" applyFont="1" applyFill="1" applyBorder="1" applyAlignment="1">
      <alignment horizontal="left"/>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xf numFmtId="0" fontId="0" fillId="0" borderId="0" xfId="0" applyFont="1" applyBorder="1"/>
    <xf numFmtId="0" fontId="0" fillId="0" borderId="0" xfId="0" applyFont="1" applyFill="1" applyBorder="1" applyAlignment="1">
      <alignment wrapText="1"/>
    </xf>
    <xf numFmtId="49" fontId="7" fillId="0" borderId="0" xfId="0" applyNumberFormat="1"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wrapText="1"/>
    </xf>
    <xf numFmtId="49" fontId="7" fillId="0" borderId="0" xfId="1"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wrapText="1"/>
    </xf>
    <xf numFmtId="0" fontId="4" fillId="0" borderId="0" xfId="0" applyFont="1" applyFill="1" applyBorder="1" applyAlignment="1">
      <alignment horizontal="left"/>
    </xf>
    <xf numFmtId="0" fontId="0" fillId="0" borderId="0" xfId="0" applyAlignment="1">
      <alignment wrapText="1"/>
    </xf>
    <xf numFmtId="0" fontId="1" fillId="0" borderId="0" xfId="0" applyFont="1" applyFill="1"/>
    <xf numFmtId="0" fontId="0" fillId="0" borderId="0" xfId="0" applyFont="1" applyAlignment="1">
      <alignment vertical="center"/>
    </xf>
    <xf numFmtId="0" fontId="1" fillId="0" borderId="0" xfId="0" applyFont="1" applyAlignment="1">
      <alignment vertical="center"/>
    </xf>
    <xf numFmtId="0" fontId="0" fillId="0" borderId="0" xfId="0" applyAlignment="1"/>
    <xf numFmtId="0" fontId="10" fillId="5" borderId="0" xfId="0" applyFont="1" applyFill="1"/>
    <xf numFmtId="0" fontId="11" fillId="0" borderId="0" xfId="0" applyFont="1"/>
    <xf numFmtId="0" fontId="0" fillId="3" borderId="1" xfId="0" applyFill="1" applyBorder="1"/>
    <xf numFmtId="9" fontId="0" fillId="3" borderId="1" xfId="2" applyFont="1" applyFill="1" applyBorder="1"/>
    <xf numFmtId="0" fontId="0" fillId="4" borderId="1" xfId="0" applyFill="1" applyBorder="1"/>
    <xf numFmtId="49" fontId="7" fillId="0" borderId="0" xfId="1" applyNumberFormat="1" applyFont="1" applyFill="1" applyBorder="1" applyAlignment="1">
      <alignment horizontal="left" vertical="center" wrapText="1"/>
    </xf>
    <xf numFmtId="2" fontId="0" fillId="0" borderId="0" xfId="0" applyNumberFormat="1" applyFont="1" applyFill="1" applyBorder="1" applyAlignment="1">
      <alignment wrapText="1"/>
    </xf>
    <xf numFmtId="49" fontId="7" fillId="0" borderId="0" xfId="1" applyNumberFormat="1" applyFont="1" applyFill="1" applyBorder="1" applyAlignment="1">
      <alignment horizontal="left" wrapText="1"/>
    </xf>
    <xf numFmtId="166" fontId="0" fillId="0" borderId="0" xfId="0" applyNumberFormat="1"/>
    <xf numFmtId="166" fontId="3" fillId="0" borderId="0" xfId="0" applyNumberFormat="1" applyFont="1" applyFill="1" applyBorder="1"/>
    <xf numFmtId="166" fontId="0" fillId="0" borderId="0" xfId="0" applyNumberFormat="1" applyFont="1" applyFill="1" applyBorder="1"/>
    <xf numFmtId="166" fontId="0" fillId="4" borderId="0" xfId="0" applyNumberFormat="1" applyFill="1"/>
    <xf numFmtId="0" fontId="0" fillId="0" borderId="0" xfId="0" applyFill="1" applyBorder="1" applyAlignment="1">
      <alignment horizontal="left" vertical="top"/>
    </xf>
    <xf numFmtId="164" fontId="7" fillId="0" borderId="0" xfId="0" applyNumberFormat="1" applyFont="1" applyFill="1" applyBorder="1" applyAlignment="1">
      <alignment horizontal="left" vertical="top" wrapText="1"/>
    </xf>
    <xf numFmtId="165" fontId="0" fillId="0" borderId="0" xfId="0" applyNumberFormat="1"/>
    <xf numFmtId="0" fontId="7" fillId="0" borderId="0" xfId="0" applyFont="1" applyFill="1" applyBorder="1" applyAlignment="1">
      <alignment wrapText="1"/>
    </xf>
    <xf numFmtId="166" fontId="0" fillId="5" borderId="1" xfId="0" applyNumberFormat="1" applyFill="1" applyBorder="1"/>
    <xf numFmtId="166" fontId="0" fillId="5" borderId="2" xfId="0" applyNumberFormat="1" applyFill="1" applyBorder="1"/>
    <xf numFmtId="166" fontId="0" fillId="4" borderId="2" xfId="0" applyNumberFormat="1" applyFill="1" applyBorder="1"/>
    <xf numFmtId="166" fontId="0" fillId="4" borderId="1" xfId="0" applyNumberFormat="1" applyFill="1" applyBorder="1"/>
    <xf numFmtId="0" fontId="1" fillId="0" borderId="0" xfId="0" applyFont="1" applyAlignment="1"/>
    <xf numFmtId="0" fontId="0" fillId="0" borderId="0" xfId="0" applyAlignment="1">
      <alignment vertical="center" wrapText="1"/>
    </xf>
    <xf numFmtId="0" fontId="0" fillId="0" borderId="0" xfId="0" applyFont="1" applyFill="1" applyBorder="1" applyAlignment="1">
      <alignment horizontal="left" wrapText="1"/>
    </xf>
    <xf numFmtId="49" fontId="7" fillId="0" borderId="0" xfId="0" applyNumberFormat="1" applyFont="1" applyFill="1" applyBorder="1" applyAlignment="1">
      <alignment horizontal="left" vertical="center" wrapText="1"/>
    </xf>
    <xf numFmtId="164" fontId="7" fillId="0" borderId="0" xfId="0" applyNumberFormat="1" applyFont="1" applyFill="1" applyBorder="1" applyAlignment="1">
      <alignment horizontal="left" wrapText="1"/>
    </xf>
    <xf numFmtId="0" fontId="0" fillId="0" borderId="1" xfId="0" applyFill="1" applyBorder="1"/>
    <xf numFmtId="9" fontId="0" fillId="0" borderId="1" xfId="2" applyFont="1" applyFill="1" applyBorder="1"/>
    <xf numFmtId="0" fontId="0" fillId="0" borderId="0" xfId="0" applyFill="1" applyAlignment="1">
      <alignment wrapText="1"/>
    </xf>
    <xf numFmtId="9" fontId="8" fillId="0" borderId="1" xfId="2" applyFont="1" applyFill="1" applyBorder="1" applyAlignment="1">
      <alignment wrapText="1"/>
    </xf>
    <xf numFmtId="0" fontId="1" fillId="0" borderId="0" xfId="0" applyFont="1" applyAlignment="1">
      <alignment wrapText="1"/>
    </xf>
    <xf numFmtId="0" fontId="1" fillId="0" borderId="0" xfId="0" applyFont="1" applyFill="1" applyAlignment="1">
      <alignment vertical="center" wrapText="1"/>
    </xf>
    <xf numFmtId="0" fontId="7" fillId="0" borderId="0" xfId="0" applyFont="1" applyFill="1" applyBorder="1" applyAlignment="1">
      <alignment horizontal="left" vertical="center" wrapText="1"/>
    </xf>
    <xf numFmtId="166" fontId="7" fillId="0" borderId="0" xfId="0" applyNumberFormat="1" applyFont="1" applyFill="1" applyBorder="1" applyAlignment="1">
      <alignment horizontal="left"/>
    </xf>
    <xf numFmtId="166" fontId="0" fillId="0" borderId="0" xfId="0" applyNumberFormat="1" applyFill="1" applyBorder="1"/>
    <xf numFmtId="0" fontId="0" fillId="0" borderId="0" xfId="0" applyFill="1" applyBorder="1" applyAlignment="1">
      <alignment horizontal="left"/>
    </xf>
    <xf numFmtId="0" fontId="0" fillId="3" borderId="1" xfId="0" applyNumberFormat="1" applyFill="1" applyBorder="1"/>
    <xf numFmtId="0" fontId="1" fillId="2" borderId="0" xfId="0" applyNumberFormat="1" applyFont="1" applyFill="1"/>
    <xf numFmtId="49" fontId="14" fillId="0" borderId="0" xfId="1" applyNumberFormat="1" applyFont="1" applyFill="1" applyBorder="1" applyAlignment="1">
      <alignment horizontal="left"/>
    </xf>
    <xf numFmtId="167" fontId="0" fillId="5" borderId="1" xfId="0" applyNumberFormat="1" applyFill="1" applyBorder="1"/>
    <xf numFmtId="167" fontId="1" fillId="4" borderId="0" xfId="0" applyNumberFormat="1" applyFont="1" applyFill="1"/>
    <xf numFmtId="167" fontId="0" fillId="0" borderId="0" xfId="0" applyNumberFormat="1" applyFill="1"/>
    <xf numFmtId="167" fontId="0" fillId="4" borderId="1" xfId="0" applyNumberFormat="1" applyFill="1" applyBorder="1"/>
    <xf numFmtId="0" fontId="15" fillId="5" borderId="0" xfId="0" applyFont="1" applyFill="1" applyBorder="1"/>
    <xf numFmtId="0" fontId="0" fillId="5" borderId="0" xfId="0" applyFill="1" applyBorder="1"/>
    <xf numFmtId="0" fontId="0" fillId="0" borderId="4" xfId="0" applyBorder="1"/>
    <xf numFmtId="0" fontId="0" fillId="0" borderId="5" xfId="0" applyBorder="1"/>
    <xf numFmtId="0" fontId="0" fillId="0" borderId="6" xfId="0" applyBorder="1"/>
    <xf numFmtId="0" fontId="0" fillId="3" borderId="7" xfId="0" applyFill="1" applyBorder="1"/>
    <xf numFmtId="0" fontId="0" fillId="0" borderId="7" xfId="0" applyBorder="1"/>
    <xf numFmtId="0" fontId="0" fillId="0" borderId="11" xfId="0" applyFill="1" applyBorder="1"/>
    <xf numFmtId="0" fontId="0" fillId="0" borderId="9" xfId="0" applyFill="1" applyBorder="1"/>
    <xf numFmtId="0" fontId="0" fillId="0" borderId="8" xfId="0" applyBorder="1"/>
    <xf numFmtId="0" fontId="0" fillId="0" borderId="10" xfId="0" applyBorder="1"/>
    <xf numFmtId="0" fontId="0" fillId="0" borderId="12" xfId="0" applyBorder="1"/>
    <xf numFmtId="0" fontId="1" fillId="0" borderId="12" xfId="0" applyFont="1" applyBorder="1"/>
    <xf numFmtId="0" fontId="0" fillId="0" borderId="12" xfId="0" applyBorder="1" applyAlignment="1">
      <alignment wrapText="1"/>
    </xf>
    <xf numFmtId="0" fontId="17" fillId="0" borderId="12" xfId="19" applyFont="1" applyBorder="1" applyAlignment="1">
      <alignment wrapText="1"/>
    </xf>
    <xf numFmtId="0" fontId="0" fillId="0" borderId="5" xfId="0" applyFont="1" applyFill="1" applyBorder="1"/>
    <xf numFmtId="0" fontId="0" fillId="0" borderId="5" xfId="0" applyFill="1" applyBorder="1"/>
    <xf numFmtId="0" fontId="0" fillId="0" borderId="8" xfId="0" applyFill="1" applyBorder="1"/>
    <xf numFmtId="0" fontId="0" fillId="0" borderId="9" xfId="0" applyBorder="1"/>
    <xf numFmtId="0" fontId="0" fillId="0" borderId="11"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applyAlignment="1"/>
    <xf numFmtId="0" fontId="0" fillId="0" borderId="22" xfId="0" applyBorder="1" applyAlignment="1">
      <alignment wrapText="1"/>
    </xf>
    <xf numFmtId="0" fontId="0" fillId="0" borderId="23" xfId="0" applyBorder="1"/>
    <xf numFmtId="0" fontId="0" fillId="0" borderId="24" xfId="0" applyBorder="1"/>
    <xf numFmtId="0" fontId="0" fillId="0" borderId="22" xfId="0" applyBorder="1"/>
    <xf numFmtId="0" fontId="0" fillId="0" borderId="25" xfId="0" applyBorder="1"/>
    <xf numFmtId="0" fontId="0" fillId="0" borderId="26" xfId="0" applyBorder="1"/>
    <xf numFmtId="0" fontId="0" fillId="0" borderId="27" xfId="0" applyBorder="1"/>
    <xf numFmtId="0" fontId="0" fillId="0" borderId="24" xfId="0" applyBorder="1" applyAlignment="1">
      <alignment wrapText="1"/>
    </xf>
    <xf numFmtId="0" fontId="0" fillId="0" borderId="29" xfId="0" applyBorder="1"/>
    <xf numFmtId="0" fontId="0" fillId="0" borderId="10" xfId="0" applyFill="1" applyBorder="1"/>
    <xf numFmtId="0" fontId="19" fillId="0" borderId="12" xfId="19" applyFont="1" applyBorder="1" applyAlignment="1">
      <alignment wrapText="1"/>
    </xf>
    <xf numFmtId="167" fontId="0" fillId="4" borderId="33" xfId="0" applyNumberFormat="1" applyFill="1" applyBorder="1"/>
    <xf numFmtId="167" fontId="1" fillId="2" borderId="0" xfId="0" applyNumberFormat="1" applyFont="1" applyFill="1"/>
    <xf numFmtId="0" fontId="0" fillId="0" borderId="9" xfId="0" applyFill="1" applyBorder="1"/>
    <xf numFmtId="0" fontId="0" fillId="0" borderId="11" xfId="0" applyBorder="1"/>
    <xf numFmtId="0" fontId="1" fillId="0" borderId="0" xfId="0" applyFont="1" applyAlignment="1">
      <alignment horizontal="center"/>
    </xf>
    <xf numFmtId="166" fontId="0" fillId="0" borderId="0" xfId="0" applyNumberFormat="1" applyFill="1"/>
    <xf numFmtId="0" fontId="21" fillId="0" borderId="0" xfId="0" applyFont="1"/>
    <xf numFmtId="0" fontId="11" fillId="0" borderId="0" xfId="0" applyFont="1" applyFill="1" applyAlignment="1">
      <alignment vertical="center"/>
    </xf>
    <xf numFmtId="0" fontId="1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left"/>
    </xf>
    <xf numFmtId="0" fontId="21" fillId="0" borderId="0" xfId="0" applyFont="1" applyFill="1" applyAlignment="1"/>
    <xf numFmtId="0" fontId="24" fillId="0" borderId="0" xfId="0" applyFont="1"/>
    <xf numFmtId="9" fontId="21" fillId="0" borderId="1" xfId="2" applyFont="1" applyFill="1" applyBorder="1" applyAlignment="1">
      <alignment wrapText="1"/>
    </xf>
    <xf numFmtId="0" fontId="0" fillId="0" borderId="0" xfId="0" applyFont="1" applyAlignment="1">
      <alignment horizontal="left"/>
    </xf>
    <xf numFmtId="0" fontId="21" fillId="0" borderId="0" xfId="0" applyFont="1" applyAlignment="1">
      <alignment horizontal="left"/>
    </xf>
    <xf numFmtId="0" fontId="26" fillId="0" borderId="0" xfId="0" applyFont="1" applyAlignment="1">
      <alignment wrapText="1"/>
    </xf>
    <xf numFmtId="0" fontId="0" fillId="0" borderId="3" xfId="0" applyFill="1" applyBorder="1"/>
    <xf numFmtId="167" fontId="0" fillId="4" borderId="0" xfId="0" applyNumberFormat="1" applyFill="1" applyBorder="1"/>
    <xf numFmtId="167" fontId="0" fillId="0" borderId="0" xfId="0" applyNumberFormat="1" applyFill="1" applyBorder="1"/>
    <xf numFmtId="0" fontId="1" fillId="0" borderId="0" xfId="0" applyFont="1" applyFill="1" applyBorder="1"/>
    <xf numFmtId="10" fontId="0" fillId="0" borderId="1" xfId="2" applyNumberFormat="1" applyFont="1" applyFill="1" applyBorder="1"/>
    <xf numFmtId="168"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0" fillId="8" borderId="0" xfId="0" applyFill="1"/>
    <xf numFmtId="0" fontId="0" fillId="8" borderId="0" xfId="0" applyFill="1" applyBorder="1"/>
    <xf numFmtId="0" fontId="0" fillId="8" borderId="21" xfId="0" applyFill="1" applyBorder="1" applyAlignment="1"/>
    <xf numFmtId="0" fontId="0" fillId="0" borderId="24" xfId="0" applyBorder="1" applyAlignment="1"/>
    <xf numFmtId="0" fontId="4" fillId="8" borderId="0" xfId="0" applyFont="1" applyFill="1" applyBorder="1"/>
    <xf numFmtId="0" fontId="0" fillId="8" borderId="19" xfId="0" applyFill="1" applyBorder="1"/>
    <xf numFmtId="0" fontId="0" fillId="8" borderId="0" xfId="0" applyFont="1" applyFill="1" applyBorder="1"/>
    <xf numFmtId="0" fontId="0" fillId="0" borderId="24" xfId="0" applyFill="1" applyBorder="1" applyAlignment="1"/>
    <xf numFmtId="0" fontId="0" fillId="8" borderId="10" xfId="0" applyFill="1" applyBorder="1"/>
    <xf numFmtId="0" fontId="1" fillId="0" borderId="34" xfId="0" applyFont="1" applyBorder="1"/>
    <xf numFmtId="0" fontId="0" fillId="0" borderId="34" xfId="0" applyBorder="1"/>
    <xf numFmtId="0" fontId="0" fillId="0" borderId="35" xfId="0" applyFill="1" applyBorder="1"/>
    <xf numFmtId="0" fontId="17" fillId="0" borderId="35" xfId="19" applyFont="1" applyFill="1" applyBorder="1"/>
    <xf numFmtId="0" fontId="0" fillId="0" borderId="35" xfId="19" applyFont="1" applyFill="1" applyBorder="1"/>
    <xf numFmtId="0" fontId="0" fillId="0" borderId="35" xfId="0" applyFill="1" applyBorder="1" applyAlignment="1">
      <alignment wrapText="1"/>
    </xf>
    <xf numFmtId="0" fontId="28" fillId="0" borderId="34" xfId="19" applyFont="1" applyFill="1" applyBorder="1"/>
    <xf numFmtId="0" fontId="28" fillId="0" borderId="34" xfId="19" applyFont="1" applyFill="1" applyBorder="1" applyAlignment="1">
      <alignment vertical="center" wrapText="1"/>
    </xf>
    <xf numFmtId="0" fontId="28" fillId="0" borderId="34" xfId="19" applyFont="1" applyFill="1" applyBorder="1" applyAlignment="1">
      <alignment vertical="center"/>
    </xf>
    <xf numFmtId="0" fontId="28" fillId="0" borderId="34" xfId="19" applyFont="1" applyFill="1" applyBorder="1" applyAlignment="1">
      <alignment wrapText="1"/>
    </xf>
    <xf numFmtId="0" fontId="28" fillId="0" borderId="12" xfId="19" applyFont="1" applyBorder="1" applyAlignment="1">
      <alignment wrapText="1"/>
    </xf>
    <xf numFmtId="0" fontId="28" fillId="0" borderId="28" xfId="19" applyFont="1" applyBorder="1"/>
    <xf numFmtId="0" fontId="28" fillId="0" borderId="31" xfId="19" applyFont="1" applyBorder="1"/>
    <xf numFmtId="0" fontId="28" fillId="0" borderId="30" xfId="19" applyFont="1" applyBorder="1" applyAlignment="1">
      <alignment wrapText="1"/>
    </xf>
    <xf numFmtId="0" fontId="28" fillId="0" borderId="28" xfId="19" applyFont="1" applyBorder="1" applyAlignment="1">
      <alignment wrapText="1"/>
    </xf>
    <xf numFmtId="0" fontId="0" fillId="8" borderId="16" xfId="0" applyFill="1" applyBorder="1"/>
    <xf numFmtId="0" fontId="0" fillId="0" borderId="0" xfId="0" applyFont="1" applyFill="1" applyBorder="1" applyAlignment="1">
      <alignment horizontal="left"/>
    </xf>
    <xf numFmtId="0" fontId="25" fillId="0" borderId="0" xfId="0" applyFont="1" applyAlignment="1">
      <alignment wrapText="1"/>
    </xf>
    <xf numFmtId="9" fontId="0" fillId="0" borderId="1" xfId="2" applyFont="1" applyFill="1" applyBorder="1" applyAlignment="1">
      <alignment wrapText="1"/>
    </xf>
    <xf numFmtId="0" fontId="1" fillId="8" borderId="0" xfId="0" applyFont="1" applyFill="1" applyBorder="1"/>
    <xf numFmtId="0" fontId="29" fillId="8" borderId="25" xfId="0" applyFont="1" applyFill="1" applyBorder="1"/>
    <xf numFmtId="0" fontId="29" fillId="8" borderId="26" xfId="0" applyFont="1" applyFill="1" applyBorder="1"/>
    <xf numFmtId="0" fontId="29" fillId="8" borderId="19" xfId="0" applyFont="1" applyFill="1" applyBorder="1"/>
    <xf numFmtId="0" fontId="30" fillId="0" borderId="0" xfId="0" applyFont="1"/>
    <xf numFmtId="9" fontId="30" fillId="0" borderId="0" xfId="0" applyNumberFormat="1" applyFont="1"/>
    <xf numFmtId="10" fontId="30" fillId="4" borderId="0" xfId="0" applyNumberFormat="1" applyFont="1" applyFill="1"/>
    <xf numFmtId="0" fontId="0" fillId="0" borderId="36" xfId="0" applyFont="1" applyFill="1" applyBorder="1" applyAlignment="1">
      <alignment vertical="top" wrapText="1"/>
    </xf>
    <xf numFmtId="0" fontId="0" fillId="0" borderId="36" xfId="0" applyFont="1" applyFill="1" applyBorder="1" applyAlignment="1">
      <alignment wrapText="1"/>
    </xf>
    <xf numFmtId="0" fontId="0" fillId="0" borderId="0" xfId="0" applyFont="1" applyAlignment="1">
      <alignment vertical="center" wrapText="1"/>
    </xf>
    <xf numFmtId="9" fontId="25" fillId="0" borderId="1" xfId="2" applyFont="1" applyFill="1" applyBorder="1" applyAlignment="1">
      <alignment wrapText="1"/>
    </xf>
    <xf numFmtId="0" fontId="0" fillId="0" borderId="12" xfId="0" applyFont="1" applyBorder="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Border="1" applyAlignment="1"/>
    <xf numFmtId="0" fontId="0" fillId="0" borderId="25" xfId="0" applyBorder="1" applyAlignment="1">
      <alignment wrapText="1"/>
    </xf>
    <xf numFmtId="0" fontId="0" fillId="0" borderId="26" xfId="0" applyBorder="1" applyAlignment="1">
      <alignment wrapText="1"/>
    </xf>
    <xf numFmtId="0" fontId="1" fillId="0" borderId="0" xfId="0" applyFont="1" applyAlignment="1">
      <alignment vertical="center"/>
    </xf>
    <xf numFmtId="0" fontId="1" fillId="0" borderId="0" xfId="0" applyFont="1" applyFill="1" applyBorder="1" applyAlignment="1">
      <alignment vertical="center" wrapText="1"/>
    </xf>
    <xf numFmtId="0" fontId="31" fillId="0" borderId="0" xfId="0" applyFont="1" applyFill="1" applyBorder="1" applyAlignment="1">
      <alignment wrapText="1"/>
    </xf>
    <xf numFmtId="0" fontId="21" fillId="0" borderId="0" xfId="0" applyFont="1" applyAlignment="1">
      <alignment wrapText="1"/>
    </xf>
    <xf numFmtId="10" fontId="21" fillId="0" borderId="0" xfId="0" applyNumberFormat="1" applyFont="1" applyFill="1" applyBorder="1" applyAlignment="1">
      <alignment wrapText="1"/>
    </xf>
    <xf numFmtId="166" fontId="0" fillId="3" borderId="1" xfId="0" applyNumberFormat="1" applyFill="1" applyBorder="1"/>
    <xf numFmtId="167" fontId="0" fillId="9" borderId="1" xfId="0" applyNumberFormat="1" applyFill="1" applyBorder="1"/>
    <xf numFmtId="166" fontId="0" fillId="10" borderId="1" xfId="0" applyNumberFormat="1" applyFill="1" applyBorder="1"/>
    <xf numFmtId="0" fontId="18" fillId="7" borderId="0" xfId="0" applyFont="1" applyFill="1"/>
    <xf numFmtId="0" fontId="19" fillId="0" borderId="13" xfId="19" applyFont="1" applyBorder="1" applyAlignment="1">
      <alignment wrapText="1"/>
    </xf>
    <xf numFmtId="0" fontId="19" fillId="0" borderId="15" xfId="19" applyFont="1" applyBorder="1" applyAlignment="1">
      <alignment wrapText="1"/>
    </xf>
    <xf numFmtId="0" fontId="19" fillId="0" borderId="14" xfId="19" applyFont="1" applyBorder="1" applyAlignment="1">
      <alignment wrapText="1"/>
    </xf>
    <xf numFmtId="0" fontId="19" fillId="0" borderId="13" xfId="19" applyFont="1" applyBorder="1" applyAlignment="1">
      <alignment horizontal="center" wrapText="1"/>
    </xf>
    <xf numFmtId="0" fontId="19" fillId="0" borderId="14" xfId="19" applyFont="1" applyBorder="1" applyAlignment="1">
      <alignment horizontal="center" wrapText="1"/>
    </xf>
    <xf numFmtId="0" fontId="0" fillId="0" borderId="8" xfId="0" applyFill="1" applyBorder="1"/>
    <xf numFmtId="0" fontId="0" fillId="0" borderId="9" xfId="0" applyFill="1" applyBorder="1"/>
    <xf numFmtId="0" fontId="1" fillId="6" borderId="12" xfId="0" applyFont="1" applyFill="1" applyBorder="1"/>
    <xf numFmtId="0" fontId="19" fillId="0" borderId="13" xfId="19" applyFont="1" applyBorder="1" applyAlignment="1">
      <alignment horizontal="center"/>
    </xf>
    <xf numFmtId="0" fontId="19" fillId="0" borderId="32" xfId="19" applyFont="1" applyBorder="1" applyAlignment="1">
      <alignment horizontal="center"/>
    </xf>
    <xf numFmtId="0" fontId="17" fillId="0" borderId="13" xfId="19" applyFont="1" applyBorder="1" applyAlignment="1">
      <alignment wrapText="1"/>
    </xf>
    <xf numFmtId="0" fontId="17" fillId="0" borderId="15" xfId="19" applyFont="1" applyBorder="1" applyAlignment="1">
      <alignment wrapText="1"/>
    </xf>
    <xf numFmtId="0" fontId="17" fillId="0" borderId="14" xfId="19" applyFont="1" applyBorder="1" applyAlignment="1">
      <alignment wrapText="1"/>
    </xf>
    <xf numFmtId="0" fontId="1" fillId="0" borderId="8" xfId="0" applyFont="1" applyBorder="1"/>
    <xf numFmtId="0" fontId="1" fillId="0" borderId="9" xfId="0" applyFont="1" applyBorder="1"/>
    <xf numFmtId="0" fontId="0" fillId="0" borderId="8" xfId="0" applyBorder="1"/>
    <xf numFmtId="0" fontId="0" fillId="0" borderId="9" xfId="0" applyBorder="1"/>
    <xf numFmtId="0" fontId="0" fillId="3" borderId="8" xfId="0" applyFill="1" applyBorder="1"/>
    <xf numFmtId="0" fontId="0" fillId="3" borderId="9" xfId="0" applyFill="1" applyBorder="1"/>
    <xf numFmtId="0" fontId="0" fillId="5" borderId="9" xfId="0" applyFill="1" applyBorder="1"/>
    <xf numFmtId="0" fontId="0" fillId="5" borderId="10" xfId="0" applyFill="1" applyBorder="1"/>
    <xf numFmtId="0" fontId="0" fillId="4" borderId="8" xfId="0" applyFill="1" applyBorder="1"/>
    <xf numFmtId="0" fontId="0" fillId="4" borderId="9" xfId="0" applyFill="1" applyBorder="1"/>
    <xf numFmtId="0" fontId="1" fillId="0" borderId="0" xfId="0" applyFont="1" applyAlignment="1">
      <alignment horizontal="center"/>
    </xf>
    <xf numFmtId="0" fontId="1" fillId="0" borderId="0" xfId="0" applyFont="1" applyAlignment="1">
      <alignment vertical="center"/>
    </xf>
    <xf numFmtId="0" fontId="2" fillId="5" borderId="0" xfId="0" applyFont="1" applyFill="1" applyAlignment="1">
      <alignment horizontal="center"/>
    </xf>
    <xf numFmtId="0" fontId="1" fillId="0" borderId="0" xfId="0" applyFont="1" applyAlignment="1"/>
    <xf numFmtId="0" fontId="1" fillId="0" borderId="0" xfId="0" applyFont="1" applyFill="1" applyBorder="1" applyAlignment="1">
      <alignment vertical="center" wrapText="1"/>
    </xf>
    <xf numFmtId="0" fontId="1" fillId="8" borderId="21" xfId="0" applyFont="1" applyFill="1" applyBorder="1" applyAlignment="1"/>
    <xf numFmtId="0" fontId="1" fillId="0" borderId="24" xfId="0" applyFont="1" applyBorder="1" applyAlignment="1">
      <alignment wrapText="1"/>
    </xf>
    <xf numFmtId="0" fontId="1" fillId="0" borderId="22" xfId="0" applyFont="1" applyBorder="1" applyAlignment="1">
      <alignment wrapText="1"/>
    </xf>
  </cellXfs>
  <cellStyles count="2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Normal 2" xfId="1" xr:uid="{00000000-0005-0000-0000-000013000000}"/>
    <cellStyle name="Normale" xfId="0" builtinId="0"/>
    <cellStyle name="Percentuale" xfId="2" builtinId="5"/>
  </cellStyles>
  <dxfs count="9">
    <dxf>
      <font>
        <strike val="0"/>
        <outline val="0"/>
        <shadow val="0"/>
        <u val="none"/>
        <vertAlign val="baseline"/>
        <sz val="12"/>
        <color theme="1"/>
      </font>
      <fill>
        <patternFill patternType="none">
          <fgColor indexed="64"/>
          <bgColor indexed="65"/>
        </patternFill>
      </fill>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ertAlign val="baseline"/>
        <sz val="12"/>
        <color rgb="FF160ADB"/>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rgb="FF1922FF"/>
        <name val="Calibri"/>
        <scheme val="minor"/>
      </font>
      <border diagonalUp="0" diagonalDown="0" outline="0">
        <left style="thin">
          <color theme="0"/>
        </left>
        <right style="thin">
          <color theme="0"/>
        </right>
        <top/>
        <bottom/>
      </border>
    </dxf>
    <dxf>
      <fill>
        <patternFill patternType="none">
          <fgColor indexed="64"/>
          <bgColor indexed="65"/>
        </patternFill>
      </fill>
      <border diagonalUp="0" diagonalDown="0" outline="0">
        <left/>
        <right style="thin">
          <color indexed="64"/>
        </right>
        <top style="thin">
          <color indexed="64"/>
        </top>
        <bottom style="thin">
          <color indexed="64"/>
        </bottom>
      </border>
    </dxf>
    <dxf>
      <fill>
        <patternFill patternType="none">
          <fgColor indexed="64"/>
          <bgColor indexed="65"/>
        </patternFill>
      </fill>
    </dxf>
    <dxf>
      <border>
        <top style="thin">
          <color indexed="64"/>
        </top>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160ADB"/>
      <color rgb="FF1225C0"/>
      <color rgb="FF0043CC"/>
      <color rgb="FF005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B20:D28" headerRowCount="0" totalsRowShown="0" headerRowDxfId="8" tableBorderDxfId="7" totalsRowBorderDxfId="6">
  <tableColumns count="3">
    <tableColumn id="1" xr3:uid="{00000000-0010-0000-0000-000001000000}" name="Column1" headerRowDxfId="5" dataDxfId="4"/>
    <tableColumn id="2" xr3:uid="{00000000-0010-0000-0000-000002000000}" name="Column2" headerRowDxfId="3" dataDxfId="2"/>
    <tableColumn id="3" xr3:uid="{00000000-0010-0000-0000-000003000000}" name="Column3" headerRowDxfId="1"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zoomScale="98" workbookViewId="0">
      <selection activeCell="A11" sqref="A11:D11"/>
    </sheetView>
  </sheetViews>
  <sheetFormatPr baseColWidth="10" defaultColWidth="10.6640625" defaultRowHeight="16"/>
  <cols>
    <col min="1" max="1" width="26.5" customWidth="1"/>
    <col min="2" max="2" width="28" customWidth="1"/>
    <col min="3" max="3" width="31.1640625" customWidth="1"/>
    <col min="4" max="4" width="33.83203125" customWidth="1"/>
    <col min="5" max="5" width="30.33203125" customWidth="1"/>
    <col min="6" max="6" width="26.1640625" customWidth="1"/>
    <col min="7" max="7" width="14.83203125" customWidth="1"/>
  </cols>
  <sheetData>
    <row r="1" spans="1:9" ht="21">
      <c r="A1" s="195" t="s">
        <v>126</v>
      </c>
      <c r="B1" s="195"/>
      <c r="C1" s="195"/>
      <c r="D1" s="195"/>
      <c r="E1" s="195"/>
      <c r="F1" s="195"/>
      <c r="G1" s="195"/>
      <c r="H1" s="195"/>
    </row>
    <row r="2" spans="1:9">
      <c r="A2" s="102"/>
      <c r="B2" s="103"/>
      <c r="C2" s="103"/>
      <c r="D2" s="103"/>
      <c r="E2" s="103"/>
      <c r="F2" s="103"/>
      <c r="G2" s="103"/>
      <c r="H2" s="103"/>
      <c r="I2" s="104"/>
    </row>
    <row r="3" spans="1:9" ht="16" customHeight="1">
      <c r="A3" s="105" t="s">
        <v>172</v>
      </c>
      <c r="B3" s="105"/>
      <c r="C3" s="105"/>
      <c r="D3" s="105"/>
      <c r="E3" s="105"/>
      <c r="F3" s="105"/>
      <c r="G3" s="105"/>
      <c r="H3" s="105"/>
      <c r="I3" s="105"/>
    </row>
    <row r="4" spans="1:9">
      <c r="A4" t="s">
        <v>255</v>
      </c>
      <c r="B4" s="106"/>
      <c r="C4" s="106"/>
      <c r="D4" s="106"/>
      <c r="E4" s="106"/>
      <c r="F4" s="106"/>
      <c r="G4" s="106"/>
      <c r="H4" s="106"/>
      <c r="I4" s="107"/>
    </row>
    <row r="5" spans="1:9">
      <c r="A5" s="142"/>
      <c r="B5" s="113"/>
      <c r="C5" s="106"/>
      <c r="D5" s="106"/>
      <c r="E5" s="106"/>
      <c r="F5" s="106"/>
      <c r="G5" s="106"/>
      <c r="H5" s="106"/>
      <c r="I5" s="107"/>
    </row>
    <row r="6" spans="1:9">
      <c r="A6" s="102" t="s">
        <v>218</v>
      </c>
      <c r="B6" s="113"/>
      <c r="C6" s="106"/>
      <c r="D6" s="106"/>
      <c r="E6" s="106"/>
      <c r="F6" s="106"/>
      <c r="G6" s="106"/>
      <c r="H6" s="106"/>
      <c r="I6" s="107"/>
    </row>
    <row r="7" spans="1:9">
      <c r="A7" s="143"/>
      <c r="B7" s="113"/>
      <c r="C7" s="106"/>
      <c r="D7" s="106"/>
      <c r="E7" s="106"/>
      <c r="F7" s="106"/>
      <c r="G7" s="106"/>
      <c r="H7" s="106"/>
      <c r="I7" s="107"/>
    </row>
    <row r="8" spans="1:9">
      <c r="A8" s="224" t="s">
        <v>247</v>
      </c>
      <c r="B8" s="225"/>
      <c r="C8" s="106"/>
      <c r="D8" s="106"/>
      <c r="E8" s="106"/>
      <c r="F8" s="106"/>
      <c r="G8" s="106"/>
      <c r="H8" s="106"/>
      <c r="I8" s="107"/>
    </row>
    <row r="9" spans="1:9">
      <c r="A9" s="144" t="s">
        <v>191</v>
      </c>
      <c r="B9" s="113"/>
      <c r="C9" s="106"/>
      <c r="D9" s="106"/>
      <c r="E9" s="106"/>
      <c r="F9" s="106"/>
      <c r="G9" s="106"/>
      <c r="H9" s="106"/>
      <c r="I9" s="107"/>
    </row>
    <row r="10" spans="1:9">
      <c r="A10" s="144" t="s">
        <v>163</v>
      </c>
      <c r="B10" s="113"/>
      <c r="C10" s="106"/>
      <c r="D10" s="106"/>
      <c r="E10" s="106"/>
      <c r="F10" s="106"/>
      <c r="G10" s="106"/>
      <c r="H10" s="106"/>
      <c r="I10" s="107"/>
    </row>
    <row r="11" spans="1:9">
      <c r="A11" s="170" t="s">
        <v>248</v>
      </c>
      <c r="B11" s="225"/>
      <c r="C11" s="226"/>
      <c r="D11" s="226"/>
      <c r="E11" s="106"/>
      <c r="F11" s="106"/>
      <c r="G11" s="106"/>
      <c r="H11" s="106"/>
      <c r="I11" s="107"/>
    </row>
    <row r="12" spans="1:9">
      <c r="A12" s="143"/>
      <c r="B12" s="113"/>
      <c r="C12" s="106"/>
      <c r="D12" s="106"/>
      <c r="E12" s="106"/>
      <c r="F12" s="106"/>
      <c r="G12" s="106"/>
      <c r="H12" s="106"/>
      <c r="I12" s="107"/>
    </row>
    <row r="13" spans="1:9">
      <c r="A13" s="108" t="s">
        <v>165</v>
      </c>
      <c r="B13" s="113"/>
      <c r="C13" s="106"/>
      <c r="D13" s="106"/>
      <c r="E13" s="106"/>
      <c r="F13" s="106"/>
      <c r="G13" s="106"/>
      <c r="H13" s="106"/>
      <c r="I13" s="107"/>
    </row>
    <row r="14" spans="1:9">
      <c r="A14" s="108" t="s">
        <v>164</v>
      </c>
      <c r="B14" s="113"/>
      <c r="C14" s="106"/>
      <c r="D14" s="106"/>
      <c r="E14" s="106"/>
      <c r="F14" s="106"/>
      <c r="G14" s="106"/>
      <c r="H14" s="106"/>
      <c r="I14" s="107"/>
    </row>
    <row r="15" spans="1:9">
      <c r="A15" s="142"/>
      <c r="B15" s="113"/>
      <c r="C15" s="106"/>
      <c r="D15" s="106"/>
      <c r="E15" s="106"/>
      <c r="F15" s="106"/>
      <c r="G15" s="106"/>
      <c r="H15" s="106"/>
      <c r="I15" s="107"/>
    </row>
    <row r="16" spans="1:9">
      <c r="A16" s="145" t="s">
        <v>168</v>
      </c>
      <c r="B16" s="113"/>
      <c r="C16" s="106"/>
      <c r="D16" s="106"/>
      <c r="E16" s="106"/>
      <c r="F16" s="106"/>
      <c r="G16" s="106"/>
      <c r="H16" s="106"/>
      <c r="I16" s="107"/>
    </row>
    <row r="17" spans="1:9">
      <c r="A17" s="184"/>
      <c r="B17" s="185"/>
      <c r="C17" s="186"/>
      <c r="D17" s="186"/>
      <c r="E17" s="186"/>
      <c r="F17" s="186"/>
      <c r="G17" s="106"/>
      <c r="H17" s="106"/>
      <c r="I17" s="107"/>
    </row>
    <row r="18" spans="1:9">
      <c r="A18" s="170" t="s">
        <v>167</v>
      </c>
      <c r="B18" s="171"/>
      <c r="C18" s="172"/>
      <c r="D18" s="172"/>
      <c r="E18" s="172"/>
      <c r="F18" s="172"/>
      <c r="G18" s="109"/>
      <c r="H18" s="109"/>
      <c r="I18" s="107"/>
    </row>
    <row r="19" spans="1:9">
      <c r="A19" s="148" t="s">
        <v>144</v>
      </c>
      <c r="B19" s="146"/>
      <c r="C19" s="146"/>
      <c r="D19" s="146"/>
      <c r="E19" s="146"/>
      <c r="F19" s="146"/>
      <c r="G19" s="108"/>
      <c r="H19" s="109"/>
      <c r="I19" s="107"/>
    </row>
    <row r="20" spans="1:9">
      <c r="A20" s="148" t="s">
        <v>140</v>
      </c>
      <c r="B20" s="146"/>
      <c r="C20" s="146"/>
      <c r="D20" s="146"/>
      <c r="E20" s="146"/>
      <c r="F20" s="146"/>
      <c r="G20" s="108"/>
      <c r="H20" s="109"/>
      <c r="I20" s="107"/>
    </row>
    <row r="21" spans="1:9">
      <c r="A21" s="148" t="s">
        <v>217</v>
      </c>
      <c r="B21" s="146"/>
      <c r="C21" s="146"/>
      <c r="D21" s="146"/>
      <c r="E21" s="146"/>
      <c r="F21" s="146"/>
      <c r="G21" s="108"/>
      <c r="H21" s="109"/>
      <c r="I21" s="107"/>
    </row>
    <row r="22" spans="1:9">
      <c r="A22" s="148" t="s">
        <v>166</v>
      </c>
      <c r="B22" s="146"/>
      <c r="C22" s="146"/>
      <c r="D22" s="146"/>
      <c r="E22" s="146"/>
      <c r="F22" s="146"/>
      <c r="G22" s="108"/>
      <c r="H22" s="109"/>
      <c r="I22" s="107"/>
    </row>
    <row r="23" spans="1:9">
      <c r="A23" s="148" t="s">
        <v>206</v>
      </c>
      <c r="B23" s="146"/>
      <c r="C23" s="146"/>
      <c r="D23" s="146"/>
      <c r="E23" s="146"/>
      <c r="F23" s="146"/>
      <c r="G23" s="108"/>
      <c r="H23" s="109"/>
      <c r="I23" s="107"/>
    </row>
    <row r="24" spans="1:9">
      <c r="A24" s="148" t="s">
        <v>141</v>
      </c>
      <c r="B24" s="143"/>
      <c r="C24" s="143"/>
      <c r="D24" s="143"/>
      <c r="E24" s="143"/>
      <c r="F24" s="143"/>
      <c r="G24" s="108"/>
      <c r="H24" s="109"/>
      <c r="I24" s="107"/>
    </row>
    <row r="25" spans="1:9">
      <c r="A25" s="148" t="s">
        <v>142</v>
      </c>
      <c r="B25" s="143"/>
      <c r="C25" s="143"/>
      <c r="D25" s="143"/>
      <c r="E25" s="143"/>
      <c r="F25" s="143"/>
      <c r="G25" s="108"/>
      <c r="H25" s="109"/>
      <c r="I25" s="107"/>
    </row>
    <row r="26" spans="1:9">
      <c r="A26" s="148" t="s">
        <v>143</v>
      </c>
      <c r="B26" s="143"/>
      <c r="C26" s="143"/>
      <c r="D26" s="143"/>
      <c r="E26" s="143"/>
      <c r="F26" s="143"/>
      <c r="G26" s="108"/>
      <c r="H26" s="109"/>
      <c r="I26" s="107"/>
    </row>
    <row r="27" spans="1:9">
      <c r="A27" s="148"/>
      <c r="B27" s="143"/>
      <c r="C27" s="143"/>
      <c r="D27" s="143"/>
      <c r="E27" s="143"/>
      <c r="F27" s="143"/>
      <c r="G27" s="108"/>
      <c r="H27" s="109"/>
      <c r="I27" s="107"/>
    </row>
    <row r="28" spans="1:9">
      <c r="A28" s="170" t="s">
        <v>207</v>
      </c>
      <c r="B28" s="173"/>
      <c r="C28" s="173"/>
      <c r="D28" s="173"/>
      <c r="E28" s="147"/>
      <c r="F28" s="147"/>
      <c r="G28" s="109"/>
      <c r="H28" s="109"/>
      <c r="I28" s="107"/>
    </row>
    <row r="29" spans="1:9">
      <c r="A29" s="143"/>
      <c r="B29" s="147"/>
      <c r="C29" s="147"/>
      <c r="D29" s="147"/>
      <c r="E29" s="147"/>
      <c r="F29" s="147"/>
      <c r="G29" s="109"/>
      <c r="H29" s="109"/>
      <c r="I29" s="107"/>
    </row>
    <row r="30" spans="1:9">
      <c r="A30" s="108"/>
      <c r="B30" s="109"/>
      <c r="C30" s="109"/>
      <c r="D30" s="109"/>
      <c r="E30" s="109"/>
      <c r="F30" s="109"/>
      <c r="G30" s="109"/>
      <c r="H30" s="109"/>
      <c r="I30" s="107"/>
    </row>
    <row r="31" spans="1:9">
      <c r="A31" s="145" t="s">
        <v>170</v>
      </c>
      <c r="B31" s="109"/>
      <c r="C31" s="109"/>
      <c r="D31" s="109"/>
      <c r="E31" s="109"/>
      <c r="F31" s="109"/>
      <c r="G31" s="109"/>
      <c r="H31" s="109"/>
      <c r="I31" s="107"/>
    </row>
    <row r="32" spans="1:9">
      <c r="A32" s="132" t="s">
        <v>173</v>
      </c>
      <c r="B32" s="109"/>
      <c r="C32" s="109"/>
      <c r="D32" s="109"/>
      <c r="E32" s="109"/>
      <c r="F32" s="109"/>
      <c r="G32" s="109"/>
      <c r="H32" s="109"/>
      <c r="I32" s="107"/>
    </row>
    <row r="33" spans="1:9">
      <c r="A33" s="149" t="s">
        <v>169</v>
      </c>
      <c r="B33" s="109"/>
      <c r="C33" s="109"/>
      <c r="D33" s="109"/>
      <c r="E33" s="109"/>
      <c r="F33" s="109"/>
      <c r="G33" s="109"/>
      <c r="H33" s="109"/>
      <c r="I33" s="107"/>
    </row>
    <row r="34" spans="1:9">
      <c r="B34" s="109"/>
      <c r="C34" s="109"/>
      <c r="D34" s="109"/>
      <c r="E34" s="109"/>
      <c r="F34" s="109"/>
      <c r="G34" s="109"/>
      <c r="H34" s="109"/>
      <c r="I34" s="107"/>
    </row>
    <row r="35" spans="1:9">
      <c r="A35" s="108" t="s">
        <v>171</v>
      </c>
      <c r="B35" s="109"/>
      <c r="C35" s="109"/>
      <c r="D35" s="109"/>
      <c r="E35" s="109"/>
      <c r="F35" s="109"/>
      <c r="G35" s="109"/>
      <c r="H35" s="109"/>
      <c r="I35" s="107"/>
    </row>
    <row r="36" spans="1:9">
      <c r="A36" s="108"/>
      <c r="B36" s="109"/>
      <c r="C36" s="109"/>
      <c r="D36" s="109"/>
      <c r="E36" s="109"/>
      <c r="F36" s="109"/>
      <c r="G36" s="109"/>
      <c r="H36" s="109"/>
      <c r="I36" s="107"/>
    </row>
    <row r="37" spans="1:9">
      <c r="A37" s="108" t="s">
        <v>123</v>
      </c>
      <c r="B37" s="109"/>
      <c r="C37" s="109"/>
      <c r="D37" s="109"/>
      <c r="E37" s="109"/>
      <c r="F37" s="109"/>
      <c r="G37" s="109"/>
      <c r="H37" s="109"/>
      <c r="I37" s="107"/>
    </row>
    <row r="38" spans="1:9">
      <c r="A38" s="108" t="s">
        <v>124</v>
      </c>
      <c r="B38" s="109"/>
      <c r="C38" s="109"/>
      <c r="D38" s="109"/>
      <c r="E38" s="109"/>
      <c r="F38" s="109"/>
      <c r="G38" s="109"/>
      <c r="H38" s="109"/>
      <c r="I38" s="107"/>
    </row>
    <row r="39" spans="1:9">
      <c r="A39" s="108" t="s">
        <v>125</v>
      </c>
      <c r="B39" s="109"/>
      <c r="C39" s="109"/>
      <c r="D39" s="109"/>
      <c r="E39" s="109"/>
      <c r="F39" s="109"/>
      <c r="G39" s="109"/>
      <c r="H39" s="109"/>
      <c r="I39" s="107"/>
    </row>
    <row r="40" spans="1:9">
      <c r="A40" s="108"/>
      <c r="B40" s="109"/>
      <c r="C40" s="109"/>
      <c r="D40" s="109"/>
      <c r="E40" s="109"/>
      <c r="F40" s="109"/>
      <c r="G40" s="109"/>
      <c r="H40" s="109"/>
      <c r="I40" s="107"/>
    </row>
    <row r="41" spans="1:9">
      <c r="A41" s="108"/>
      <c r="B41" s="109"/>
      <c r="C41" s="109"/>
      <c r="D41" s="109"/>
      <c r="E41" s="109"/>
      <c r="F41" s="109"/>
      <c r="G41" s="109"/>
      <c r="H41" s="109"/>
      <c r="I41" s="107"/>
    </row>
    <row r="42" spans="1:9">
      <c r="A42" s="108"/>
      <c r="B42" s="109"/>
      <c r="C42" s="109"/>
      <c r="D42" s="109"/>
      <c r="E42" s="109"/>
      <c r="F42" s="109"/>
      <c r="G42" s="109"/>
      <c r="H42" s="109"/>
      <c r="I42" s="107"/>
    </row>
    <row r="43" spans="1:9">
      <c r="A43" s="108"/>
      <c r="B43" s="109"/>
      <c r="C43" s="109"/>
      <c r="D43" s="109"/>
      <c r="E43" s="109"/>
      <c r="F43" s="109"/>
      <c r="G43" s="109"/>
      <c r="H43" s="109"/>
      <c r="I43" s="107"/>
    </row>
    <row r="44" spans="1:9">
      <c r="A44" s="108"/>
      <c r="B44" s="109"/>
      <c r="C44" s="109"/>
      <c r="D44" s="109"/>
      <c r="E44" s="109"/>
      <c r="F44" s="109"/>
      <c r="G44" s="109"/>
      <c r="H44" s="109"/>
      <c r="I44" s="107"/>
    </row>
    <row r="45" spans="1:9">
      <c r="A45" s="108"/>
      <c r="B45" s="109"/>
      <c r="C45" s="109"/>
      <c r="D45" s="109"/>
      <c r="E45" s="109"/>
      <c r="F45" s="109"/>
      <c r="G45" s="109"/>
      <c r="H45" s="109"/>
      <c r="I45" s="107"/>
    </row>
    <row r="46" spans="1:9">
      <c r="A46" s="108"/>
      <c r="B46" s="109"/>
      <c r="C46" s="109"/>
      <c r="D46" s="109"/>
      <c r="E46" s="109"/>
      <c r="F46" s="109"/>
      <c r="G46" s="109"/>
      <c r="H46" s="109"/>
      <c r="I46" s="107"/>
    </row>
    <row r="47" spans="1:9">
      <c r="A47" s="108"/>
      <c r="B47" s="109"/>
      <c r="C47" s="109"/>
      <c r="D47" s="109"/>
      <c r="E47" s="109"/>
      <c r="F47" s="109"/>
      <c r="G47" s="109"/>
      <c r="H47" s="109"/>
      <c r="I47" s="107"/>
    </row>
    <row r="48" spans="1:9">
      <c r="A48" s="108"/>
      <c r="B48" s="109"/>
      <c r="C48" s="109"/>
      <c r="D48" s="109"/>
      <c r="E48" s="109"/>
      <c r="F48" s="109"/>
      <c r="G48" s="109"/>
      <c r="H48" s="109"/>
      <c r="I48" s="107"/>
    </row>
    <row r="49" spans="1:9">
      <c r="A49" s="108"/>
      <c r="B49" s="109"/>
      <c r="C49" s="109"/>
      <c r="D49" s="109"/>
      <c r="E49" s="109"/>
      <c r="F49" s="109"/>
      <c r="G49" s="109"/>
      <c r="H49" s="109"/>
      <c r="I49" s="107"/>
    </row>
    <row r="50" spans="1:9">
      <c r="A50" s="108"/>
      <c r="B50" s="109"/>
      <c r="C50" s="109"/>
      <c r="D50" s="109"/>
      <c r="E50" s="109"/>
      <c r="F50" s="109"/>
      <c r="G50" s="109"/>
      <c r="H50" s="109"/>
      <c r="I50" s="107"/>
    </row>
    <row r="51" spans="1:9">
      <c r="A51" s="108"/>
      <c r="B51" s="109"/>
      <c r="C51" s="109"/>
      <c r="D51" s="109"/>
      <c r="E51" s="109"/>
      <c r="F51" s="109"/>
      <c r="G51" s="109"/>
      <c r="H51" s="109"/>
      <c r="I51" s="107"/>
    </row>
    <row r="52" spans="1:9">
      <c r="A52" s="108"/>
      <c r="B52" s="109"/>
      <c r="C52" s="109"/>
      <c r="D52" s="109"/>
      <c r="E52" s="109"/>
      <c r="F52" s="109"/>
      <c r="G52" s="109"/>
      <c r="H52" s="109"/>
      <c r="I52" s="107"/>
    </row>
    <row r="53" spans="1:9">
      <c r="A53" s="108"/>
      <c r="B53" s="109"/>
      <c r="C53" s="109"/>
      <c r="D53" s="109"/>
      <c r="E53" s="109"/>
      <c r="F53" s="109"/>
      <c r="G53" s="109"/>
      <c r="H53" s="109"/>
      <c r="I53" s="107"/>
    </row>
    <row r="54" spans="1:9">
      <c r="A54" s="108"/>
      <c r="B54" s="109"/>
      <c r="C54" s="109"/>
      <c r="D54" s="109"/>
      <c r="E54" s="109"/>
      <c r="F54" s="109"/>
      <c r="G54" s="109"/>
      <c r="H54" s="109"/>
      <c r="I54" s="107"/>
    </row>
    <row r="55" spans="1:9">
      <c r="A55" s="108"/>
      <c r="B55" s="109"/>
      <c r="C55" s="109"/>
      <c r="D55" s="109"/>
      <c r="E55" s="109"/>
      <c r="F55" s="109"/>
      <c r="G55" s="109"/>
      <c r="H55" s="109"/>
      <c r="I55" s="107"/>
    </row>
    <row r="56" spans="1:9">
      <c r="A56" s="108"/>
      <c r="B56" s="109"/>
      <c r="C56" s="109"/>
      <c r="D56" s="109"/>
      <c r="E56" s="109"/>
      <c r="F56" s="109"/>
      <c r="G56" s="109"/>
      <c r="H56" s="109"/>
      <c r="I56" s="107"/>
    </row>
    <row r="57" spans="1:9">
      <c r="A57" s="108"/>
      <c r="B57" s="109"/>
      <c r="C57" s="109"/>
      <c r="D57" s="109"/>
      <c r="E57" s="109"/>
      <c r="F57" s="109"/>
      <c r="G57" s="109"/>
      <c r="H57" s="109"/>
      <c r="I57" s="107"/>
    </row>
    <row r="58" spans="1:9">
      <c r="A58" s="108"/>
      <c r="B58" s="109"/>
      <c r="C58" s="109"/>
      <c r="D58" s="109"/>
      <c r="E58" s="109"/>
      <c r="F58" s="109"/>
      <c r="G58" s="109"/>
      <c r="H58" s="109"/>
      <c r="I58" s="107"/>
    </row>
    <row r="59" spans="1:9">
      <c r="A59" s="108"/>
      <c r="B59" s="109"/>
      <c r="C59" s="109"/>
      <c r="D59" s="109"/>
      <c r="E59" s="109"/>
      <c r="F59" s="109"/>
      <c r="G59" s="109"/>
      <c r="H59" s="109"/>
      <c r="I59" s="107"/>
    </row>
    <row r="60" spans="1:9">
      <c r="A60" s="108"/>
      <c r="B60" s="109"/>
      <c r="C60" s="109"/>
      <c r="D60" s="109"/>
      <c r="E60" s="109"/>
      <c r="F60" s="109"/>
      <c r="G60" s="109"/>
      <c r="H60" s="109"/>
      <c r="I60" s="107"/>
    </row>
    <row r="61" spans="1:9">
      <c r="A61" s="108"/>
      <c r="B61" s="109"/>
      <c r="C61" s="109"/>
      <c r="D61" s="109"/>
      <c r="E61" s="109"/>
      <c r="F61" s="109"/>
      <c r="G61" s="109"/>
      <c r="H61" s="109"/>
      <c r="I61" s="107"/>
    </row>
    <row r="62" spans="1:9">
      <c r="A62" s="110"/>
      <c r="B62" s="111"/>
      <c r="C62" s="111"/>
      <c r="D62" s="111"/>
      <c r="E62" s="111"/>
      <c r="F62" s="111"/>
      <c r="G62" s="111"/>
      <c r="H62" s="111"/>
      <c r="I62" s="112"/>
    </row>
  </sheetData>
  <mergeCells count="1">
    <mergeCell ref="A1:H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topLeftCell="A20" zoomScaleNormal="100" workbookViewId="0">
      <selection activeCell="D23" sqref="D23"/>
    </sheetView>
  </sheetViews>
  <sheetFormatPr baseColWidth="10" defaultColWidth="10.6640625" defaultRowHeight="16"/>
  <cols>
    <col min="1" max="1" width="17.5" customWidth="1"/>
    <col min="2" max="2" width="35" customWidth="1"/>
    <col min="3" max="3" width="42.83203125" customWidth="1"/>
    <col min="4" max="4" width="61.33203125" customWidth="1"/>
    <col min="5" max="5" width="51.1640625" customWidth="1"/>
  </cols>
  <sheetData>
    <row r="1" spans="1:13" ht="34">
      <c r="A1" s="81" t="s">
        <v>113</v>
      </c>
      <c r="B1" s="82"/>
      <c r="C1" s="82"/>
      <c r="D1" s="82"/>
      <c r="E1" s="82"/>
      <c r="F1" s="13"/>
      <c r="G1" s="13"/>
      <c r="H1" s="13"/>
      <c r="I1" s="13"/>
      <c r="J1" s="13"/>
      <c r="K1" s="13"/>
      <c r="L1" s="13"/>
      <c r="M1" s="13"/>
    </row>
    <row r="2" spans="1:13">
      <c r="A2" s="83"/>
      <c r="B2" s="84"/>
      <c r="C2" s="84"/>
      <c r="D2" s="84"/>
      <c r="E2" s="85"/>
      <c r="F2" s="13"/>
      <c r="G2" s="13"/>
      <c r="H2" s="13"/>
      <c r="I2" s="13"/>
      <c r="J2" s="13"/>
      <c r="K2" s="13"/>
      <c r="L2" s="13"/>
      <c r="M2" s="13"/>
    </row>
    <row r="3" spans="1:13">
      <c r="A3" s="86" t="s">
        <v>114</v>
      </c>
      <c r="B3" s="209" t="s">
        <v>115</v>
      </c>
      <c r="C3" s="209"/>
      <c r="D3" s="209"/>
      <c r="E3" s="210"/>
      <c r="F3" s="13"/>
      <c r="G3" s="13"/>
      <c r="H3" s="13"/>
      <c r="I3" s="13"/>
      <c r="J3" s="13"/>
      <c r="K3" s="13"/>
      <c r="L3" s="13"/>
      <c r="M3" s="13"/>
    </row>
    <row r="4" spans="1:13">
      <c r="A4" s="87"/>
      <c r="B4" s="211"/>
      <c r="C4" s="211"/>
      <c r="D4" s="211"/>
      <c r="E4" s="212"/>
      <c r="F4" s="13"/>
      <c r="G4" s="13"/>
      <c r="H4" s="13"/>
      <c r="I4" s="13"/>
      <c r="J4" s="13"/>
      <c r="K4" s="13"/>
      <c r="L4" s="13"/>
      <c r="M4" s="13"/>
    </row>
    <row r="5" spans="1:13">
      <c r="A5" s="87">
        <v>1</v>
      </c>
      <c r="B5" s="213" t="s">
        <v>116</v>
      </c>
      <c r="C5" s="213"/>
      <c r="D5" s="213"/>
      <c r="E5" s="214"/>
      <c r="F5" s="13"/>
      <c r="G5" s="13"/>
      <c r="H5" s="13"/>
      <c r="I5" s="13"/>
      <c r="J5" s="13"/>
      <c r="K5" s="13"/>
      <c r="L5" s="13"/>
      <c r="M5" s="13"/>
    </row>
    <row r="6" spans="1:13">
      <c r="A6" s="87"/>
      <c r="B6" s="215" t="s">
        <v>117</v>
      </c>
      <c r="C6" s="216"/>
      <c r="D6" s="216"/>
      <c r="E6" s="216"/>
      <c r="F6" s="13"/>
      <c r="G6" s="13"/>
      <c r="H6" s="13"/>
      <c r="I6" s="13"/>
      <c r="J6" s="13"/>
      <c r="K6" s="13"/>
      <c r="L6" s="13"/>
      <c r="M6" s="13"/>
    </row>
    <row r="7" spans="1:13">
      <c r="A7" s="87"/>
      <c r="B7" s="217" t="s">
        <v>118</v>
      </c>
      <c r="C7" s="217"/>
      <c r="D7" s="217"/>
      <c r="E7" s="218"/>
      <c r="F7" s="13"/>
      <c r="G7" s="13"/>
      <c r="H7" s="13"/>
      <c r="I7" s="13"/>
      <c r="J7" s="13"/>
      <c r="K7" s="13"/>
      <c r="L7" s="13"/>
      <c r="M7" s="13"/>
    </row>
    <row r="8" spans="1:13">
      <c r="A8" s="87"/>
      <c r="B8" s="201"/>
      <c r="C8" s="201"/>
      <c r="D8" s="201"/>
      <c r="E8" s="202"/>
      <c r="F8" s="13"/>
      <c r="G8" s="13"/>
      <c r="H8" s="13"/>
      <c r="I8" s="13"/>
      <c r="J8" s="13"/>
      <c r="K8" s="13"/>
      <c r="L8" s="13"/>
      <c r="M8" s="13"/>
    </row>
    <row r="9" spans="1:13">
      <c r="A9" s="87">
        <v>2</v>
      </c>
      <c r="B9" s="201" t="s">
        <v>188</v>
      </c>
      <c r="C9" s="201"/>
      <c r="D9" s="201"/>
      <c r="E9" s="202"/>
      <c r="F9" s="13"/>
      <c r="G9" s="13"/>
      <c r="H9" s="13"/>
      <c r="I9" s="13"/>
      <c r="J9" s="13"/>
      <c r="K9" s="13"/>
      <c r="L9" s="13"/>
      <c r="M9" s="13"/>
    </row>
    <row r="10" spans="1:13">
      <c r="A10" s="87"/>
      <c r="B10" s="88"/>
      <c r="C10" s="88"/>
      <c r="D10" s="88"/>
      <c r="E10" s="89"/>
      <c r="F10" s="13"/>
      <c r="G10" s="13"/>
      <c r="H10" s="13"/>
      <c r="I10" s="13"/>
      <c r="J10" s="13"/>
      <c r="K10" s="13"/>
      <c r="L10" s="13"/>
      <c r="M10" s="13"/>
    </row>
    <row r="11" spans="1:13">
      <c r="A11" s="87">
        <v>3</v>
      </c>
      <c r="B11" s="90" t="s">
        <v>127</v>
      </c>
      <c r="C11" s="88"/>
      <c r="D11" s="88"/>
      <c r="E11" s="89"/>
      <c r="F11" s="13"/>
      <c r="G11" s="13"/>
      <c r="H11" s="13"/>
      <c r="I11" s="13"/>
      <c r="J11" s="13"/>
      <c r="K11" s="13"/>
      <c r="L11" s="13"/>
      <c r="M11" s="13"/>
    </row>
    <row r="12" spans="1:13">
      <c r="A12" s="87"/>
      <c r="B12" s="100"/>
      <c r="C12" s="88"/>
      <c r="D12" s="88"/>
      <c r="E12" s="89"/>
      <c r="F12" s="13"/>
      <c r="G12" s="13"/>
      <c r="H12" s="13"/>
      <c r="I12" s="13"/>
      <c r="J12" s="13"/>
      <c r="K12" s="13"/>
      <c r="L12" s="13"/>
      <c r="M12" s="13"/>
    </row>
    <row r="13" spans="1:13">
      <c r="A13" s="87">
        <v>4</v>
      </c>
      <c r="B13" s="100" t="s">
        <v>174</v>
      </c>
      <c r="C13" s="88"/>
      <c r="D13" s="88"/>
      <c r="E13" s="89"/>
      <c r="F13" s="13"/>
      <c r="G13" s="13"/>
      <c r="H13" s="13"/>
      <c r="I13" s="13"/>
      <c r="J13" s="13"/>
      <c r="K13" s="13"/>
      <c r="L13" s="13"/>
      <c r="M13" s="13"/>
    </row>
    <row r="14" spans="1:13">
      <c r="A14" s="87"/>
      <c r="B14" s="120" t="s">
        <v>175</v>
      </c>
      <c r="C14" s="88"/>
      <c r="D14" s="88"/>
      <c r="E14" s="119"/>
      <c r="F14" s="13"/>
      <c r="G14" s="13"/>
      <c r="H14" s="13"/>
      <c r="I14" s="13"/>
      <c r="J14" s="13"/>
      <c r="K14" s="13"/>
      <c r="L14" s="13"/>
      <c r="M14" s="13"/>
    </row>
    <row r="15" spans="1:13">
      <c r="A15" s="87"/>
      <c r="B15" s="88"/>
      <c r="C15" s="88"/>
      <c r="D15" s="88"/>
      <c r="E15" s="89"/>
      <c r="F15" s="13"/>
      <c r="G15" s="13"/>
      <c r="H15" s="13"/>
      <c r="I15" s="13"/>
      <c r="J15" s="13"/>
      <c r="K15" s="13"/>
      <c r="L15" s="13"/>
      <c r="M15" s="13"/>
    </row>
    <row r="16" spans="1:13">
      <c r="A16" s="87">
        <v>5</v>
      </c>
      <c r="B16" s="88" t="s">
        <v>119</v>
      </c>
      <c r="C16" s="88"/>
      <c r="D16" s="88"/>
      <c r="E16" s="89"/>
      <c r="F16" s="13"/>
      <c r="G16" s="13"/>
      <c r="H16" s="13"/>
      <c r="I16" s="13"/>
      <c r="J16" s="13"/>
      <c r="K16" s="13"/>
      <c r="L16" s="13"/>
      <c r="M16" s="13"/>
    </row>
    <row r="17" spans="1:13">
      <c r="A17" s="87"/>
      <c r="B17" s="88"/>
      <c r="C17" s="88"/>
      <c r="D17" s="88"/>
      <c r="E17" s="119"/>
      <c r="F17" s="13"/>
      <c r="G17" s="13"/>
      <c r="H17" s="13"/>
      <c r="I17" s="13"/>
      <c r="J17" s="13"/>
      <c r="K17" s="13"/>
      <c r="L17" s="13"/>
      <c r="M17" s="13"/>
    </row>
    <row r="18" spans="1:13">
      <c r="A18" s="87">
        <v>6</v>
      </c>
      <c r="B18" s="88" t="s">
        <v>176</v>
      </c>
      <c r="C18" s="88"/>
      <c r="D18" s="88"/>
      <c r="E18" s="119"/>
      <c r="F18" s="13"/>
      <c r="G18" s="13"/>
      <c r="H18" s="13"/>
      <c r="I18" s="13"/>
      <c r="J18" s="13"/>
      <c r="K18" s="13"/>
      <c r="L18" s="13"/>
      <c r="M18" s="13"/>
    </row>
    <row r="19" spans="1:13">
      <c r="A19" s="87"/>
      <c r="B19" s="151" t="s">
        <v>177</v>
      </c>
      <c r="C19" s="151" t="s">
        <v>178</v>
      </c>
      <c r="D19" s="152"/>
      <c r="E19" s="119"/>
      <c r="F19" s="13"/>
      <c r="G19" s="13"/>
      <c r="H19" s="13"/>
      <c r="I19" s="13"/>
      <c r="J19" s="13"/>
      <c r="K19" s="13"/>
      <c r="L19" s="13"/>
      <c r="M19" s="13"/>
    </row>
    <row r="20" spans="1:13" ht="221">
      <c r="A20" s="87"/>
      <c r="B20" s="155" t="s">
        <v>128</v>
      </c>
      <c r="C20" s="157" t="s">
        <v>179</v>
      </c>
      <c r="D20" s="177" t="s">
        <v>208</v>
      </c>
      <c r="E20" s="119"/>
      <c r="F20" s="13"/>
      <c r="G20" s="13"/>
      <c r="H20" s="13"/>
      <c r="I20" s="13"/>
      <c r="J20" s="13"/>
      <c r="K20" s="13"/>
      <c r="L20" s="13"/>
      <c r="M20" s="13"/>
    </row>
    <row r="21" spans="1:13" ht="85">
      <c r="A21" s="87"/>
      <c r="B21" s="154"/>
      <c r="C21" s="158" t="s">
        <v>181</v>
      </c>
      <c r="D21" s="177" t="s">
        <v>197</v>
      </c>
      <c r="E21" s="119"/>
      <c r="F21" s="13"/>
      <c r="G21" s="13"/>
      <c r="H21" s="13"/>
      <c r="I21" s="13"/>
      <c r="J21" s="13"/>
      <c r="K21" s="13"/>
      <c r="L21" s="13"/>
      <c r="M21" s="13"/>
    </row>
    <row r="22" spans="1:13" ht="51">
      <c r="A22" s="87"/>
      <c r="B22" s="153"/>
      <c r="C22" s="157" t="s">
        <v>180</v>
      </c>
      <c r="D22" s="178" t="s">
        <v>209</v>
      </c>
      <c r="E22" s="119"/>
      <c r="F22" s="13"/>
      <c r="G22" s="13"/>
      <c r="H22" s="13"/>
      <c r="I22" s="13"/>
      <c r="J22" s="13"/>
      <c r="K22" s="13"/>
      <c r="L22" s="13"/>
      <c r="M22" s="13"/>
    </row>
    <row r="23" spans="1:13" ht="153">
      <c r="A23" s="87"/>
      <c r="B23" s="153" t="s">
        <v>182</v>
      </c>
      <c r="C23" s="157" t="s">
        <v>183</v>
      </c>
      <c r="D23" s="177" t="s">
        <v>196</v>
      </c>
      <c r="E23" s="119"/>
      <c r="F23" s="13"/>
      <c r="G23" s="13"/>
      <c r="H23" s="13"/>
      <c r="I23" s="13"/>
      <c r="J23" s="13"/>
      <c r="K23" s="13"/>
      <c r="L23" s="13"/>
      <c r="M23" s="13"/>
    </row>
    <row r="24" spans="1:13" ht="85">
      <c r="A24" s="87"/>
      <c r="B24" s="153"/>
      <c r="C24" s="158" t="s">
        <v>181</v>
      </c>
      <c r="D24" s="178" t="s">
        <v>198</v>
      </c>
      <c r="E24" s="119"/>
      <c r="F24" s="13"/>
      <c r="G24" s="13"/>
      <c r="H24" s="13"/>
      <c r="I24" s="13"/>
      <c r="J24" s="13"/>
      <c r="K24" s="13"/>
      <c r="L24" s="13"/>
      <c r="M24" s="13"/>
    </row>
    <row r="25" spans="1:13" ht="51">
      <c r="A25" s="87"/>
      <c r="B25" s="153"/>
      <c r="C25" s="157" t="s">
        <v>180</v>
      </c>
      <c r="D25" s="178" t="s">
        <v>209</v>
      </c>
      <c r="E25" s="119"/>
      <c r="F25" s="13"/>
      <c r="G25" s="13"/>
      <c r="H25" s="13"/>
      <c r="I25" s="13"/>
      <c r="J25" s="13"/>
      <c r="K25" s="13"/>
      <c r="L25" s="13"/>
      <c r="M25" s="13"/>
    </row>
    <row r="26" spans="1:13" ht="51">
      <c r="A26" s="87"/>
      <c r="B26" s="153" t="s">
        <v>133</v>
      </c>
      <c r="C26" s="159" t="s">
        <v>184</v>
      </c>
      <c r="D26" s="179" t="s">
        <v>210</v>
      </c>
      <c r="E26" s="119"/>
      <c r="F26" s="13"/>
      <c r="G26" s="13"/>
      <c r="H26" s="13"/>
      <c r="I26" s="13"/>
      <c r="J26" s="13"/>
      <c r="K26" s="13"/>
      <c r="L26" s="13"/>
      <c r="M26" s="13"/>
    </row>
    <row r="27" spans="1:13" ht="68">
      <c r="A27" s="87"/>
      <c r="B27" s="156" t="s">
        <v>201</v>
      </c>
      <c r="C27" s="160" t="s">
        <v>185</v>
      </c>
      <c r="D27" s="180" t="s">
        <v>202</v>
      </c>
      <c r="E27" s="119"/>
      <c r="F27" s="13"/>
      <c r="G27" s="13"/>
      <c r="H27" s="13"/>
      <c r="I27" s="13"/>
      <c r="J27" s="13"/>
      <c r="K27" s="13"/>
      <c r="L27" s="13"/>
      <c r="M27" s="13"/>
    </row>
    <row r="28" spans="1:13" ht="51">
      <c r="A28" s="87"/>
      <c r="B28" s="153"/>
      <c r="C28" s="160" t="s">
        <v>186</v>
      </c>
      <c r="D28" s="169" t="s">
        <v>211</v>
      </c>
      <c r="E28" s="119"/>
      <c r="F28" s="13"/>
      <c r="G28" s="13"/>
      <c r="H28" s="13"/>
      <c r="I28" s="13"/>
      <c r="J28" s="13"/>
      <c r="K28" s="13"/>
      <c r="L28" s="13"/>
      <c r="M28" s="13"/>
    </row>
    <row r="29" spans="1:13">
      <c r="A29" s="87"/>
      <c r="B29" s="88"/>
      <c r="C29" s="88"/>
      <c r="D29" s="88"/>
      <c r="E29" s="119"/>
      <c r="F29" s="13"/>
      <c r="G29" s="13"/>
      <c r="H29" s="13"/>
      <c r="I29" s="13"/>
      <c r="J29" s="13"/>
      <c r="K29" s="13"/>
      <c r="L29" s="13"/>
      <c r="M29" s="13"/>
    </row>
    <row r="30" spans="1:13">
      <c r="A30" s="150"/>
      <c r="B30" s="143"/>
      <c r="C30" s="143"/>
      <c r="D30" s="143"/>
      <c r="E30" s="150"/>
      <c r="F30" s="13"/>
      <c r="G30" s="13"/>
      <c r="H30" s="13"/>
      <c r="I30" s="13"/>
      <c r="J30" s="13"/>
      <c r="K30" s="13"/>
      <c r="L30" s="13"/>
      <c r="M30" s="13"/>
    </row>
    <row r="31" spans="1:13">
      <c r="A31" s="91">
        <v>7</v>
      </c>
      <c r="B31" s="203" t="s">
        <v>120</v>
      </c>
      <c r="C31" s="203"/>
      <c r="D31" s="203"/>
      <c r="E31" s="91"/>
      <c r="F31" s="13"/>
      <c r="G31" s="13"/>
      <c r="H31" s="13"/>
      <c r="I31" s="13"/>
      <c r="J31" s="13"/>
      <c r="K31" s="13"/>
      <c r="L31" s="13"/>
      <c r="M31" s="13"/>
    </row>
    <row r="32" spans="1:13">
      <c r="A32" s="91"/>
      <c r="B32" s="92"/>
      <c r="C32" s="204" t="s">
        <v>128</v>
      </c>
      <c r="D32" s="205"/>
      <c r="E32" s="91"/>
      <c r="F32" s="13"/>
      <c r="G32" s="13"/>
      <c r="H32" s="13"/>
      <c r="I32" s="13"/>
      <c r="J32" s="13"/>
      <c r="K32" s="13"/>
      <c r="L32" s="13"/>
      <c r="M32" s="13"/>
    </row>
    <row r="33" spans="1:13">
      <c r="A33" s="91"/>
      <c r="B33" s="92"/>
      <c r="C33" s="93" t="s">
        <v>113</v>
      </c>
      <c r="D33" s="93" t="s">
        <v>121</v>
      </c>
      <c r="E33" s="91"/>
      <c r="F33" s="13"/>
      <c r="G33" s="13"/>
      <c r="H33" s="13"/>
      <c r="I33" s="13"/>
      <c r="J33" s="13"/>
      <c r="K33" s="13"/>
      <c r="L33" s="13"/>
      <c r="M33" s="13"/>
    </row>
    <row r="34" spans="1:13" ht="85">
      <c r="A34" s="91"/>
      <c r="B34" s="162" t="s">
        <v>51</v>
      </c>
      <c r="C34" s="94" t="s">
        <v>122</v>
      </c>
      <c r="D34" s="94" t="s">
        <v>203</v>
      </c>
      <c r="E34" s="91"/>
      <c r="F34" s="13"/>
      <c r="G34" s="13"/>
      <c r="H34" s="13"/>
      <c r="I34" s="13"/>
      <c r="J34" s="13"/>
      <c r="K34" s="13"/>
      <c r="L34" s="13"/>
      <c r="M34" s="13"/>
    </row>
    <row r="35" spans="1:13" ht="85">
      <c r="A35" s="91"/>
      <c r="B35" s="163" t="s">
        <v>100</v>
      </c>
      <c r="C35" s="94" t="s">
        <v>129</v>
      </c>
      <c r="D35" s="114" t="s">
        <v>205</v>
      </c>
      <c r="E35" s="91"/>
      <c r="F35" s="13"/>
      <c r="G35" s="13"/>
      <c r="H35" s="13"/>
      <c r="I35" s="13"/>
      <c r="J35" s="13"/>
      <c r="K35" s="13"/>
      <c r="L35" s="13"/>
      <c r="M35" s="13"/>
    </row>
    <row r="36" spans="1:13" ht="34">
      <c r="A36" s="91"/>
      <c r="B36" s="164" t="s">
        <v>94</v>
      </c>
      <c r="C36" s="94" t="s">
        <v>187</v>
      </c>
      <c r="D36" s="94" t="s">
        <v>205</v>
      </c>
      <c r="E36" s="91"/>
      <c r="F36" s="13"/>
      <c r="G36" s="13"/>
      <c r="H36" s="13"/>
      <c r="I36" s="13"/>
      <c r="J36" s="13"/>
      <c r="K36" s="13"/>
      <c r="L36" s="13"/>
      <c r="M36" s="13"/>
    </row>
    <row r="37" spans="1:13">
      <c r="A37" s="91"/>
      <c r="B37" s="206"/>
      <c r="C37" s="207"/>
      <c r="D37" s="208"/>
      <c r="E37" s="91"/>
      <c r="F37" s="13"/>
      <c r="G37" s="13"/>
      <c r="H37" s="13"/>
      <c r="I37" s="13"/>
      <c r="J37" s="13"/>
      <c r="K37" s="13"/>
      <c r="L37" s="13"/>
      <c r="M37" s="13"/>
    </row>
    <row r="38" spans="1:13">
      <c r="A38" s="91"/>
      <c r="B38" s="95"/>
      <c r="C38" s="204" t="s">
        <v>131</v>
      </c>
      <c r="D38" s="205"/>
      <c r="E38" s="91"/>
      <c r="F38" s="13"/>
      <c r="G38" s="13"/>
      <c r="H38" s="13"/>
      <c r="I38" s="13"/>
      <c r="J38" s="13"/>
      <c r="K38" s="13"/>
      <c r="L38" s="13"/>
      <c r="M38" s="13"/>
    </row>
    <row r="39" spans="1:13">
      <c r="A39" s="91"/>
      <c r="B39" s="95"/>
      <c r="C39" s="93" t="s">
        <v>113</v>
      </c>
      <c r="D39" s="93" t="s">
        <v>121</v>
      </c>
      <c r="E39" s="91"/>
      <c r="F39" s="13"/>
      <c r="G39" s="13"/>
      <c r="H39" s="13"/>
      <c r="I39" s="13"/>
      <c r="J39" s="13"/>
      <c r="K39" s="13"/>
      <c r="L39" s="13"/>
      <c r="M39" s="13"/>
    </row>
    <row r="40" spans="1:13" ht="85">
      <c r="A40" s="91"/>
      <c r="B40" s="162" t="s">
        <v>51</v>
      </c>
      <c r="C40" s="94" t="s">
        <v>122</v>
      </c>
      <c r="D40" s="94" t="s">
        <v>204</v>
      </c>
      <c r="E40" s="91"/>
      <c r="F40" s="13"/>
      <c r="G40" s="13"/>
      <c r="H40" s="13"/>
      <c r="I40" s="13"/>
      <c r="J40" s="13"/>
      <c r="K40" s="13"/>
      <c r="L40" s="13"/>
      <c r="M40" s="13"/>
    </row>
    <row r="41" spans="1:13" ht="85">
      <c r="A41" s="91"/>
      <c r="B41" s="162" t="s">
        <v>132</v>
      </c>
      <c r="C41" s="94" t="s">
        <v>129</v>
      </c>
      <c r="D41" s="94" t="s">
        <v>205</v>
      </c>
      <c r="E41" s="91"/>
      <c r="F41" s="13"/>
      <c r="G41" s="13"/>
      <c r="H41" s="13"/>
      <c r="I41" s="13"/>
      <c r="J41" s="13"/>
      <c r="K41" s="13"/>
      <c r="L41" s="13"/>
      <c r="M41" s="13"/>
    </row>
    <row r="42" spans="1:13" ht="34">
      <c r="A42" s="91"/>
      <c r="B42" s="165" t="s">
        <v>94</v>
      </c>
      <c r="C42" s="94" t="s">
        <v>130</v>
      </c>
      <c r="D42" s="94"/>
      <c r="E42" s="91"/>
      <c r="F42" s="13"/>
      <c r="G42" s="13"/>
      <c r="H42" s="13"/>
      <c r="I42" s="13"/>
      <c r="J42" s="13"/>
      <c r="K42" s="13"/>
      <c r="L42" s="13"/>
      <c r="M42" s="13"/>
    </row>
    <row r="43" spans="1:13">
      <c r="A43" s="91"/>
      <c r="B43" s="196"/>
      <c r="C43" s="197"/>
      <c r="D43" s="198"/>
      <c r="E43" s="91"/>
      <c r="F43" s="13"/>
      <c r="G43" s="13"/>
      <c r="H43" s="13"/>
      <c r="I43" s="13"/>
      <c r="J43" s="13"/>
      <c r="K43" s="13"/>
      <c r="L43" s="13"/>
      <c r="M43" s="13"/>
    </row>
    <row r="44" spans="1:13">
      <c r="A44" s="91"/>
      <c r="B44" s="116"/>
      <c r="C44" s="199" t="s">
        <v>133</v>
      </c>
      <c r="D44" s="200"/>
      <c r="E44" s="91"/>
      <c r="F44" s="13"/>
      <c r="G44" s="13"/>
      <c r="H44" s="13"/>
      <c r="I44" s="13"/>
      <c r="J44" s="13"/>
      <c r="K44" s="13"/>
      <c r="L44" s="13"/>
      <c r="M44" s="13"/>
    </row>
    <row r="45" spans="1:13" ht="34">
      <c r="A45" s="91"/>
      <c r="B45" s="161" t="s">
        <v>99</v>
      </c>
      <c r="C45" s="94" t="s">
        <v>122</v>
      </c>
      <c r="D45" s="94" t="s">
        <v>205</v>
      </c>
      <c r="E45" s="115"/>
      <c r="F45" s="13"/>
      <c r="G45" s="13"/>
      <c r="H45" s="13"/>
      <c r="I45" s="13"/>
      <c r="J45" s="13"/>
      <c r="K45" s="13"/>
      <c r="L45" s="13"/>
      <c r="M45" s="13"/>
    </row>
    <row r="46" spans="1:13" ht="85">
      <c r="A46" s="91"/>
      <c r="B46" s="161" t="s">
        <v>100</v>
      </c>
      <c r="C46" s="94" t="s">
        <v>129</v>
      </c>
      <c r="D46" s="94" t="s">
        <v>205</v>
      </c>
      <c r="E46" s="115"/>
      <c r="F46" s="13"/>
      <c r="G46" s="13"/>
      <c r="H46" s="13"/>
      <c r="I46" s="13"/>
      <c r="J46" s="13"/>
      <c r="K46" s="13"/>
      <c r="L46" s="13"/>
      <c r="M46" s="13"/>
    </row>
    <row r="47" spans="1:13" ht="34">
      <c r="A47" s="91"/>
      <c r="B47" s="161" t="s">
        <v>134</v>
      </c>
      <c r="C47" s="92" t="s">
        <v>136</v>
      </c>
      <c r="D47" s="92" t="s">
        <v>205</v>
      </c>
      <c r="E47" s="115"/>
      <c r="F47" s="13"/>
      <c r="G47" s="13"/>
      <c r="H47" s="13"/>
      <c r="I47" s="13"/>
      <c r="J47" s="13"/>
      <c r="K47" s="13"/>
      <c r="L47" s="13"/>
      <c r="M47" s="13"/>
    </row>
    <row r="48" spans="1:13" ht="34">
      <c r="A48" s="91"/>
      <c r="B48" s="161" t="s">
        <v>135</v>
      </c>
      <c r="C48" s="92" t="s">
        <v>136</v>
      </c>
      <c r="D48" s="94" t="s">
        <v>205</v>
      </c>
      <c r="E48" s="115"/>
      <c r="F48" s="13"/>
      <c r="G48" s="13"/>
      <c r="H48" s="13"/>
      <c r="I48" s="13"/>
      <c r="J48" s="13"/>
      <c r="K48" s="13"/>
      <c r="L48" s="13"/>
      <c r="M48" s="13"/>
    </row>
    <row r="49" spans="1:13" ht="51">
      <c r="A49" s="91"/>
      <c r="B49" s="161" t="s">
        <v>94</v>
      </c>
      <c r="C49" s="94" t="s">
        <v>130</v>
      </c>
      <c r="D49" s="181" t="s">
        <v>212</v>
      </c>
      <c r="E49" s="115"/>
      <c r="F49" s="13"/>
      <c r="G49" s="13"/>
      <c r="H49" s="13"/>
      <c r="I49" s="13"/>
      <c r="J49" s="13"/>
      <c r="K49" s="13"/>
      <c r="L49" s="13"/>
      <c r="M49" s="13"/>
    </row>
    <row r="50" spans="1:13">
      <c r="A50" s="87"/>
      <c r="B50" s="96"/>
      <c r="C50" s="97"/>
      <c r="D50" s="97"/>
      <c r="E50" s="99"/>
      <c r="F50" s="13"/>
      <c r="G50" s="13"/>
      <c r="H50" s="13"/>
      <c r="I50" s="13"/>
      <c r="J50" s="13"/>
      <c r="K50" s="13"/>
      <c r="L50" s="13"/>
      <c r="M50" s="13"/>
    </row>
    <row r="51" spans="1:13">
      <c r="A51" s="87"/>
      <c r="B51" s="98"/>
      <c r="C51" s="98"/>
      <c r="D51" s="98"/>
      <c r="E51" s="99"/>
      <c r="F51" s="13"/>
      <c r="G51" s="13"/>
      <c r="H51" s="13"/>
      <c r="I51" s="13"/>
      <c r="J51" s="13"/>
      <c r="K51" s="13"/>
      <c r="L51" s="13"/>
      <c r="M51" s="13"/>
    </row>
    <row r="52" spans="1:13">
      <c r="A52" s="87"/>
      <c r="B52" s="98"/>
      <c r="C52" s="98"/>
      <c r="D52" s="98"/>
      <c r="E52" s="99"/>
      <c r="F52" s="13"/>
      <c r="G52" s="13"/>
      <c r="H52" s="13"/>
      <c r="I52" s="13"/>
      <c r="J52" s="13"/>
      <c r="K52" s="13"/>
      <c r="L52" s="13"/>
      <c r="M52" s="13"/>
    </row>
    <row r="53" spans="1:13">
      <c r="A53" s="87"/>
      <c r="B53" s="98"/>
      <c r="C53" s="98"/>
      <c r="D53" s="98"/>
      <c r="E53" s="99"/>
      <c r="F53" s="13"/>
      <c r="G53" s="13"/>
      <c r="H53" s="13"/>
      <c r="I53" s="13"/>
      <c r="J53" s="13"/>
      <c r="K53" s="13"/>
      <c r="L53" s="13"/>
      <c r="M53" s="13"/>
    </row>
    <row r="54" spans="1:13">
      <c r="A54" s="87"/>
      <c r="B54" s="98"/>
      <c r="C54" s="98"/>
      <c r="D54" s="98"/>
      <c r="E54" s="99"/>
      <c r="F54" s="13"/>
      <c r="G54" s="13"/>
      <c r="H54" s="13"/>
      <c r="I54" s="13"/>
      <c r="J54" s="13"/>
      <c r="K54" s="13"/>
      <c r="L54" s="13"/>
      <c r="M54" s="13"/>
    </row>
    <row r="55" spans="1:13">
      <c r="A55" s="87"/>
      <c r="B55" s="90"/>
      <c r="C55" s="90"/>
      <c r="D55" s="90"/>
      <c r="E55" s="99"/>
      <c r="F55" s="13"/>
      <c r="G55" s="13"/>
      <c r="H55" s="13"/>
      <c r="I55" s="13"/>
      <c r="J55" s="13"/>
      <c r="K55" s="13"/>
      <c r="L55" s="13"/>
      <c r="M55" s="13"/>
    </row>
    <row r="56" spans="1:13">
      <c r="A56" s="166"/>
      <c r="B56" s="90"/>
      <c r="C56" s="90"/>
      <c r="D56" s="90"/>
      <c r="E56" s="101"/>
      <c r="F56" s="13"/>
      <c r="G56" s="13"/>
      <c r="H56" s="13"/>
      <c r="I56" s="13"/>
      <c r="J56" s="13"/>
      <c r="K56" s="13"/>
      <c r="L56" s="13"/>
      <c r="M56" s="13"/>
    </row>
    <row r="57" spans="1:13">
      <c r="A57" s="142"/>
      <c r="B57" s="90"/>
      <c r="C57" s="90"/>
      <c r="D57" s="90"/>
    </row>
    <row r="58" spans="1:13">
      <c r="A58" s="142"/>
      <c r="B58" s="90"/>
      <c r="C58" s="90"/>
      <c r="D58" s="90"/>
    </row>
    <row r="59" spans="1:13">
      <c r="A59" s="142"/>
      <c r="B59" s="90"/>
      <c r="C59" s="90"/>
      <c r="D59" s="90"/>
    </row>
    <row r="60" spans="1:13">
      <c r="A60" s="142"/>
      <c r="B60" s="90"/>
      <c r="C60" s="90"/>
      <c r="D60" s="90"/>
    </row>
    <row r="61" spans="1:13">
      <c r="A61" s="142"/>
      <c r="B61" s="100"/>
      <c r="C61" s="100"/>
      <c r="D61" s="100"/>
    </row>
  </sheetData>
  <mergeCells count="13">
    <mergeCell ref="B8:E8"/>
    <mergeCell ref="B3:E3"/>
    <mergeCell ref="B4:E4"/>
    <mergeCell ref="B5:E5"/>
    <mergeCell ref="B6:E6"/>
    <mergeCell ref="B7:E7"/>
    <mergeCell ref="B43:D43"/>
    <mergeCell ref="C44:D44"/>
    <mergeCell ref="B9:E9"/>
    <mergeCell ref="B31:D31"/>
    <mergeCell ref="C32:D32"/>
    <mergeCell ref="B37:D37"/>
    <mergeCell ref="C38:D38"/>
  </mergeCells>
  <hyperlinks>
    <hyperlink ref="C32" location="'Children (0-4 years)'!A1" display="Children (0-4 years)" xr:uid="{00000000-0004-0000-0100-000000000000}"/>
    <hyperlink ref="D32" location="'Children (0-4 years)'!A1" display="'Children (0-4 years)'!A1" xr:uid="{00000000-0004-0000-0100-000001000000}"/>
    <hyperlink ref="B34" location="'Children (0-4 years)'!A5" display="Target population" xr:uid="{00000000-0004-0000-0100-000002000000}"/>
    <hyperlink ref="B35" location="'Children (0-4 years)'!A16" display="Sample collection categories" xr:uid="{00000000-0004-0000-0100-000003000000}"/>
    <hyperlink ref="B36" location="'Children (0-4 years)'!A95" display="Estimated total budget costs for sample collection procedures" xr:uid="{00000000-0004-0000-0100-000004000000}"/>
    <hyperlink ref="C38" location="'Children (5-14 years)'!A1" display="Children (5- 14 years)" xr:uid="{00000000-0004-0000-0100-000005000000}"/>
    <hyperlink ref="D38" location="'Children (5-14 years)'!A1" display="'Children (5-14 years)'!A1" xr:uid="{00000000-0004-0000-0100-000006000000}"/>
    <hyperlink ref="B40" location="'Children (5-14 years)'!A5" display="Target population" xr:uid="{00000000-0004-0000-0100-000007000000}"/>
    <hyperlink ref="B41" location="'Children (5-14 years)'!A16" display="Sample collection procedures" xr:uid="{00000000-0004-0000-0100-000008000000}"/>
    <hyperlink ref="B42" location="'Children (5-14 years)'!A95" display="Estimated total budget costs for sample collection procedures" xr:uid="{00000000-0004-0000-0100-000009000000}"/>
    <hyperlink ref="C44" location="'Information on sites'!A1" display="Information on sites" xr:uid="{00000000-0004-0000-0100-00000A000000}"/>
    <hyperlink ref="D44" location="'Information on sites'!A1" display="'Information on sites'!A1" xr:uid="{00000000-0004-0000-0100-00000B000000}"/>
    <hyperlink ref="B47" location="'Information on sites'!A47" display="Sample collection devices- Induced sputum" xr:uid="{00000000-0004-0000-0100-00000C000000}"/>
    <hyperlink ref="B48" location="'Information on sites'!A62" display="Sample collection devices- Nasopharyngeal aspiration" xr:uid="{00000000-0004-0000-0100-00000D000000}"/>
    <hyperlink ref="C20" location="'Children (0-4 years)'!A11" display="Number of children 0-4 years notified with TB" xr:uid="{00000000-0004-0000-0100-00000E000000}"/>
    <hyperlink ref="C21" location="'Children (0-4 years)'!C18" display="Sample categories-  the estimated (% of population) for each procedure" xr:uid="{00000000-0004-0000-0100-00000F000000}"/>
    <hyperlink ref="C22" location="'Children (0-4 years)'!D18" display="Number of samples per child" xr:uid="{00000000-0004-0000-0100-000010000000}"/>
    <hyperlink ref="C23" location="'Children (5-14 years)'!A11" display="Number of children 5-14 years notified with TB" xr:uid="{00000000-0004-0000-0100-000011000000}"/>
    <hyperlink ref="C24" location="'Children (5-14 years)'!C18" display="Sample categories-  the estimated (% of population) for each procedure" xr:uid="{00000000-0004-0000-0100-000012000000}"/>
    <hyperlink ref="C25" location="'Children (5-14 years)'!D18" display="Number of samples per child" xr:uid="{00000000-0004-0000-0100-000013000000}"/>
    <hyperlink ref="C26" location="'Information on sites'!A11" display="Total number of sites for sample collection" xr:uid="{00000000-0004-0000-0100-000014000000}"/>
    <hyperlink ref="C27" location="'Information on sites'!A21" display="Sample categories- number of sites with IS and NPA procedures" xr:uid="{00000000-0004-0000-0100-000015000000}"/>
    <hyperlink ref="C28" location="'Information on sites'!A22" display="Sample categories- number of sites with NPA procedure only" xr:uid="{00000000-0004-0000-0100-000016000000}"/>
    <hyperlink ref="B45" location="'Information on sites'!A5" display="Target sites" xr:uid="{00000000-0004-0000-0100-000017000000}"/>
    <hyperlink ref="B46" location="'Information on sites'!A16" display="Sample collection categories" xr:uid="{00000000-0004-0000-0100-000018000000}"/>
    <hyperlink ref="B49" location="'Summary of budget costs'!A13" display="Estimated total budget costs for sample collection procedures" xr:uid="{00000000-0004-0000-0100-000019000000}"/>
  </hyperlinks>
  <pageMargins left="0.7" right="0.7" top="0.75" bottom="0.75" header="0.3" footer="0.3"/>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2"/>
  <sheetViews>
    <sheetView zoomScale="105" workbookViewId="0">
      <selection activeCell="D11" sqref="D11"/>
    </sheetView>
  </sheetViews>
  <sheetFormatPr baseColWidth="10" defaultColWidth="10.6640625" defaultRowHeight="16"/>
  <cols>
    <col min="1" max="1" width="45" customWidth="1"/>
    <col min="2" max="2" width="37.33203125" customWidth="1"/>
    <col min="3" max="3" width="33.83203125" customWidth="1"/>
    <col min="4" max="4" width="38.1640625" customWidth="1"/>
    <col min="5" max="5" width="31.83203125" customWidth="1"/>
    <col min="6" max="6" width="31" customWidth="1"/>
    <col min="7" max="7" width="34.6640625" customWidth="1"/>
  </cols>
  <sheetData>
    <row r="1" spans="1:9" s="6" customFormat="1" ht="24">
      <c r="A1" s="221" t="s">
        <v>95</v>
      </c>
      <c r="B1" s="221"/>
      <c r="C1" s="221"/>
      <c r="D1" s="221"/>
      <c r="E1" s="221"/>
    </row>
    <row r="2" spans="1:9">
      <c r="A2" s="123" t="s">
        <v>3</v>
      </c>
    </row>
    <row r="4" spans="1:9">
      <c r="A4" s="2"/>
      <c r="B4" s="2"/>
      <c r="C4" s="2"/>
      <c r="D4" s="2"/>
      <c r="E4" s="2"/>
      <c r="F4" s="2"/>
      <c r="G4" s="2"/>
      <c r="H4" s="2"/>
      <c r="I4" s="2"/>
    </row>
    <row r="5" spans="1:9">
      <c r="A5" s="219" t="s">
        <v>51</v>
      </c>
      <c r="B5" s="219"/>
      <c r="C5" s="219"/>
      <c r="D5" s="219"/>
      <c r="E5" s="219"/>
    </row>
    <row r="6" spans="1:9">
      <c r="A6" s="121"/>
      <c r="B6" s="121"/>
      <c r="C6" s="121"/>
      <c r="D6" s="121"/>
      <c r="E6" s="121"/>
    </row>
    <row r="7" spans="1:9">
      <c r="A7" s="129" t="s">
        <v>152</v>
      </c>
      <c r="B7" s="129"/>
      <c r="C7" s="129"/>
      <c r="D7" s="129"/>
    </row>
    <row r="8" spans="1:9">
      <c r="A8" s="128"/>
      <c r="B8" s="128"/>
      <c r="C8" s="128"/>
      <c r="D8" s="128"/>
    </row>
    <row r="9" spans="1:9">
      <c r="A9" s="1" t="s">
        <v>51</v>
      </c>
      <c r="B9" s="219" t="s">
        <v>4</v>
      </c>
      <c r="C9" s="219"/>
      <c r="D9" s="219"/>
      <c r="E9" s="1" t="s">
        <v>5</v>
      </c>
    </row>
    <row r="10" spans="1:9">
      <c r="A10" s="1"/>
      <c r="B10" s="121" t="s">
        <v>146</v>
      </c>
      <c r="C10" s="121" t="s">
        <v>147</v>
      </c>
      <c r="D10" s="121" t="s">
        <v>148</v>
      </c>
      <c r="E10" s="1"/>
    </row>
    <row r="11" spans="1:9" ht="68">
      <c r="A11" t="s">
        <v>52</v>
      </c>
      <c r="B11" s="41"/>
      <c r="C11" s="41"/>
      <c r="D11" s="41"/>
      <c r="E11" s="168" t="s">
        <v>200</v>
      </c>
    </row>
    <row r="12" spans="1:9" ht="51">
      <c r="A12" s="23" t="s">
        <v>53</v>
      </c>
      <c r="B12" s="43">
        <f>B11*3.3</f>
        <v>0</v>
      </c>
      <c r="C12" s="43">
        <f t="shared" ref="C12:D12" si="0">C11*3.3</f>
        <v>0</v>
      </c>
      <c r="D12" s="43">
        <f t="shared" si="0"/>
        <v>0</v>
      </c>
      <c r="E12" s="182" t="s">
        <v>213</v>
      </c>
    </row>
    <row r="13" spans="1:9">
      <c r="B13" s="4"/>
    </row>
    <row r="14" spans="1:9">
      <c r="A14" s="2"/>
      <c r="B14" s="2"/>
      <c r="C14" s="2"/>
      <c r="D14" s="2"/>
      <c r="E14" s="2"/>
      <c r="F14" s="2"/>
      <c r="G14" s="2"/>
      <c r="H14" s="2"/>
      <c r="I14" s="2"/>
    </row>
    <row r="16" spans="1:9">
      <c r="A16" s="219" t="s">
        <v>100</v>
      </c>
      <c r="B16" s="219"/>
      <c r="C16" s="219"/>
      <c r="D16" s="219"/>
      <c r="E16" s="219"/>
    </row>
    <row r="17" spans="1:9">
      <c r="B17" s="35"/>
      <c r="E17" s="219" t="s">
        <v>68</v>
      </c>
      <c r="F17" s="219"/>
      <c r="G17" s="219"/>
    </row>
    <row r="18" spans="1:9" ht="34">
      <c r="A18" s="37" t="s">
        <v>59</v>
      </c>
      <c r="B18" s="126" t="s">
        <v>54</v>
      </c>
      <c r="C18" s="127" t="s">
        <v>60</v>
      </c>
      <c r="D18" s="34" t="s">
        <v>149</v>
      </c>
      <c r="E18" s="1" t="s">
        <v>146</v>
      </c>
      <c r="F18" s="1" t="s">
        <v>147</v>
      </c>
      <c r="G18" s="1" t="s">
        <v>148</v>
      </c>
    </row>
    <row r="19" spans="1:9">
      <c r="A19" t="s">
        <v>55</v>
      </c>
      <c r="B19" s="41" t="s">
        <v>64</v>
      </c>
      <c r="C19" s="42">
        <v>1</v>
      </c>
      <c r="D19" s="41">
        <v>1</v>
      </c>
      <c r="E19" s="43">
        <f>B12*$C$19*$D$19</f>
        <v>0</v>
      </c>
      <c r="F19" s="43">
        <f t="shared" ref="F19:G19" si="1">C12*$C$19*$D$19</f>
        <v>0</v>
      </c>
      <c r="G19" s="43">
        <f t="shared" si="1"/>
        <v>0</v>
      </c>
    </row>
    <row r="20" spans="1:9">
      <c r="A20" t="s">
        <v>56</v>
      </c>
      <c r="B20" s="41" t="s">
        <v>65</v>
      </c>
      <c r="C20" s="42"/>
      <c r="D20" s="41"/>
      <c r="E20" s="43">
        <f>B12*$C$20*$D$20</f>
        <v>0</v>
      </c>
      <c r="F20" s="43">
        <f t="shared" ref="F20:G20" si="2">C12*$C$20*$D$20</f>
        <v>0</v>
      </c>
      <c r="G20" s="43">
        <f t="shared" si="2"/>
        <v>0</v>
      </c>
    </row>
    <row r="21" spans="1:9">
      <c r="A21" t="s">
        <v>57</v>
      </c>
      <c r="B21" s="41" t="s">
        <v>65</v>
      </c>
      <c r="C21" s="42"/>
      <c r="D21" s="41"/>
      <c r="E21" s="43">
        <f>B12*$C$21*$D$21</f>
        <v>0</v>
      </c>
      <c r="F21" s="43">
        <f t="shared" ref="F21:G21" si="3">C12*$C$21*$D$21</f>
        <v>0</v>
      </c>
      <c r="G21" s="43">
        <f t="shared" si="3"/>
        <v>0</v>
      </c>
    </row>
    <row r="22" spans="1:9">
      <c r="A22" t="s">
        <v>58</v>
      </c>
      <c r="B22" s="41" t="s">
        <v>65</v>
      </c>
      <c r="C22" s="42"/>
      <c r="D22" s="41"/>
      <c r="E22" s="43">
        <f>B12*$C$22*$D$22</f>
        <v>0</v>
      </c>
      <c r="F22" s="43">
        <f t="shared" ref="F22:G22" si="4">C12*$C$22*$D$22</f>
        <v>0</v>
      </c>
      <c r="G22" s="43">
        <f t="shared" si="4"/>
        <v>0</v>
      </c>
    </row>
    <row r="23" spans="1:9">
      <c r="A23" t="s">
        <v>225</v>
      </c>
      <c r="B23" s="41" t="s">
        <v>65</v>
      </c>
      <c r="C23" s="42"/>
      <c r="D23" s="41"/>
      <c r="E23" s="43">
        <f>B12*$C$23*$D$23</f>
        <v>0</v>
      </c>
      <c r="F23" s="43">
        <f t="shared" ref="F23:G23" si="5">C12*$C$23*$D$23</f>
        <v>0</v>
      </c>
      <c r="G23" s="43">
        <f t="shared" si="5"/>
        <v>0</v>
      </c>
    </row>
    <row r="25" spans="1:9">
      <c r="A25" s="1" t="s">
        <v>66</v>
      </c>
      <c r="B25" s="3">
        <f>SUM(E19:E22)+ SUM(F19:F22)+SUM(G19:G22)+SUM(E23:G23)</f>
        <v>0</v>
      </c>
    </row>
    <row r="26" spans="1:9">
      <c r="A26" s="2"/>
      <c r="B26" s="2"/>
      <c r="C26" s="2"/>
      <c r="D26" s="2"/>
      <c r="E26" s="2"/>
      <c r="F26" s="2"/>
      <c r="G26" s="2"/>
      <c r="H26" s="2"/>
      <c r="I26" s="2"/>
    </row>
    <row r="28" spans="1:9">
      <c r="A28" s="219" t="s">
        <v>67</v>
      </c>
      <c r="B28" s="219"/>
      <c r="C28" s="219"/>
      <c r="D28" s="219"/>
      <c r="E28" s="219"/>
    </row>
    <row r="29" spans="1:9">
      <c r="A29" s="219" t="s">
        <v>69</v>
      </c>
      <c r="B29" s="219"/>
      <c r="C29" s="219"/>
      <c r="D29" s="219"/>
      <c r="E29" s="219"/>
    </row>
    <row r="31" spans="1:9">
      <c r="A31" s="220" t="s">
        <v>7</v>
      </c>
      <c r="B31" s="1"/>
      <c r="C31" s="1" t="s">
        <v>1</v>
      </c>
      <c r="D31" s="1" t="s">
        <v>2</v>
      </c>
      <c r="E31" s="1" t="s">
        <v>12</v>
      </c>
      <c r="F31" s="1" t="s">
        <v>5</v>
      </c>
    </row>
    <row r="32" spans="1:9">
      <c r="A32" s="220"/>
      <c r="B32" s="18" t="s">
        <v>74</v>
      </c>
      <c r="C32" s="16">
        <v>1</v>
      </c>
      <c r="D32" s="47">
        <v>2.29</v>
      </c>
      <c r="E32" s="55">
        <f>C32*D32</f>
        <v>2.29</v>
      </c>
    </row>
    <row r="33" spans="1:9">
      <c r="A33" s="220"/>
      <c r="B33" s="15" t="s">
        <v>71</v>
      </c>
      <c r="C33" s="16">
        <v>1</v>
      </c>
      <c r="D33" s="47">
        <v>0.68</v>
      </c>
      <c r="E33" s="55">
        <f t="shared" ref="E33:E44" si="6">C33*D33</f>
        <v>0.68</v>
      </c>
    </row>
    <row r="34" spans="1:9">
      <c r="A34" s="220"/>
      <c r="B34" s="29" t="s">
        <v>72</v>
      </c>
      <c r="C34" s="27">
        <v>1</v>
      </c>
      <c r="D34" s="48">
        <v>5.97</v>
      </c>
      <c r="E34" s="55">
        <f t="shared" si="6"/>
        <v>5.97</v>
      </c>
    </row>
    <row r="35" spans="1:9">
      <c r="A35" s="220"/>
      <c r="B35" s="15" t="s">
        <v>70</v>
      </c>
      <c r="C35" s="27">
        <v>1</v>
      </c>
      <c r="D35" s="49">
        <v>8.4600000000000009</v>
      </c>
      <c r="E35" s="55">
        <f t="shared" si="6"/>
        <v>8.4600000000000009</v>
      </c>
    </row>
    <row r="36" spans="1:9">
      <c r="A36" s="220"/>
      <c r="B36" s="29" t="s">
        <v>73</v>
      </c>
      <c r="C36" s="27">
        <v>1</v>
      </c>
      <c r="D36" s="49">
        <v>1</v>
      </c>
      <c r="E36" s="55">
        <f t="shared" si="6"/>
        <v>1</v>
      </c>
    </row>
    <row r="37" spans="1:9" ht="34">
      <c r="A37" s="220" t="s">
        <v>8</v>
      </c>
      <c r="B37" s="30" t="s">
        <v>76</v>
      </c>
      <c r="C37" s="25">
        <v>2</v>
      </c>
      <c r="D37" s="49">
        <v>1.42</v>
      </c>
      <c r="E37" s="55">
        <f t="shared" si="6"/>
        <v>2.84</v>
      </c>
      <c r="F37" t="s">
        <v>75</v>
      </c>
    </row>
    <row r="38" spans="1:9" ht="17">
      <c r="A38" s="220"/>
      <c r="B38" s="30" t="s">
        <v>32</v>
      </c>
      <c r="C38" s="45">
        <f>1/18</f>
        <v>5.5555555555555552E-2</v>
      </c>
      <c r="D38" s="49">
        <v>5.35</v>
      </c>
      <c r="E38" s="55">
        <f t="shared" si="6"/>
        <v>0.29722222222222217</v>
      </c>
      <c r="F38" t="s">
        <v>33</v>
      </c>
    </row>
    <row r="39" spans="1:9" ht="34">
      <c r="A39" s="220"/>
      <c r="B39" s="44" t="s">
        <v>77</v>
      </c>
      <c r="C39">
        <f>2/200</f>
        <v>0.01</v>
      </c>
      <c r="D39" s="49">
        <v>4</v>
      </c>
      <c r="E39" s="55">
        <f t="shared" si="6"/>
        <v>0.04</v>
      </c>
      <c r="F39" s="28" t="s">
        <v>34</v>
      </c>
    </row>
    <row r="40" spans="1:9" ht="34">
      <c r="A40" s="220" t="s">
        <v>10</v>
      </c>
      <c r="B40" s="46" t="s">
        <v>78</v>
      </c>
      <c r="C40">
        <v>1</v>
      </c>
      <c r="D40" s="47">
        <v>0.21</v>
      </c>
      <c r="E40" s="55">
        <f t="shared" si="6"/>
        <v>0.21</v>
      </c>
    </row>
    <row r="41" spans="1:9">
      <c r="A41" s="220"/>
      <c r="B41" s="29" t="s">
        <v>35</v>
      </c>
      <c r="C41">
        <v>1</v>
      </c>
      <c r="D41" s="47">
        <v>1.07</v>
      </c>
      <c r="E41" s="55">
        <f t="shared" si="6"/>
        <v>1.07</v>
      </c>
    </row>
    <row r="42" spans="1:9" ht="68">
      <c r="A42" s="187"/>
      <c r="B42" s="32" t="s">
        <v>48</v>
      </c>
      <c r="C42">
        <v>1</v>
      </c>
      <c r="D42" s="47">
        <v>0.06</v>
      </c>
      <c r="E42" s="55">
        <f t="shared" si="6"/>
        <v>0.06</v>
      </c>
    </row>
    <row r="43" spans="1:9" ht="17">
      <c r="A43" s="220" t="s">
        <v>20</v>
      </c>
      <c r="B43" s="14" t="s">
        <v>79</v>
      </c>
      <c r="C43">
        <v>1</v>
      </c>
      <c r="D43" s="47">
        <v>0.16</v>
      </c>
      <c r="E43" s="55">
        <f t="shared" si="6"/>
        <v>0.16</v>
      </c>
    </row>
    <row r="44" spans="1:9" ht="17">
      <c r="A44" s="220"/>
      <c r="B44" s="14" t="s">
        <v>80</v>
      </c>
      <c r="C44">
        <v>1</v>
      </c>
      <c r="D44" s="122">
        <v>0.08</v>
      </c>
      <c r="E44" s="55">
        <f t="shared" si="6"/>
        <v>0.08</v>
      </c>
    </row>
    <row r="45" spans="1:9">
      <c r="A45" s="37"/>
      <c r="B45" s="14"/>
    </row>
    <row r="46" spans="1:9">
      <c r="A46" s="1" t="s">
        <v>81</v>
      </c>
      <c r="B46" s="50">
        <f>SUM(E32:E44)</f>
        <v>23.157222222222217</v>
      </c>
    </row>
    <row r="47" spans="1:9">
      <c r="A47" s="2"/>
      <c r="B47" s="2"/>
      <c r="C47" s="2"/>
      <c r="D47" s="2"/>
      <c r="E47" s="2"/>
      <c r="F47" s="2"/>
      <c r="G47" s="2"/>
      <c r="H47" s="2"/>
      <c r="I47" s="2"/>
    </row>
    <row r="49" spans="1:9">
      <c r="A49" s="219" t="s">
        <v>82</v>
      </c>
      <c r="B49" s="219"/>
      <c r="C49" s="219"/>
      <c r="D49" s="219"/>
      <c r="E49" s="219"/>
    </row>
    <row r="51" spans="1:9">
      <c r="C51" s="1" t="s">
        <v>1</v>
      </c>
      <c r="D51" s="1" t="s">
        <v>2</v>
      </c>
      <c r="E51" s="1" t="s">
        <v>12</v>
      </c>
      <c r="F51" s="1" t="s">
        <v>5</v>
      </c>
    </row>
    <row r="52" spans="1:9">
      <c r="A52" s="1" t="s">
        <v>7</v>
      </c>
      <c r="B52" s="29" t="s">
        <v>73</v>
      </c>
      <c r="C52">
        <v>1</v>
      </c>
      <c r="D52" s="47">
        <v>1</v>
      </c>
      <c r="E52" s="55">
        <f>C52*D52</f>
        <v>1</v>
      </c>
    </row>
    <row r="53" spans="1:9" ht="34">
      <c r="A53" s="222" t="s">
        <v>8</v>
      </c>
      <c r="B53" s="34" t="s">
        <v>9</v>
      </c>
      <c r="C53">
        <v>1</v>
      </c>
      <c r="D53" s="47">
        <v>1.42</v>
      </c>
      <c r="E53" s="55">
        <f t="shared" ref="E53:E58" si="7">C53*D53</f>
        <v>1.42</v>
      </c>
    </row>
    <row r="54" spans="1:9">
      <c r="A54" s="222"/>
      <c r="B54" t="s">
        <v>83</v>
      </c>
      <c r="C54" s="45">
        <f>1/18</f>
        <v>5.5555555555555552E-2</v>
      </c>
      <c r="D54" s="49">
        <v>5.35</v>
      </c>
      <c r="E54" s="55">
        <f t="shared" si="7"/>
        <v>0.29722222222222217</v>
      </c>
      <c r="F54" t="s">
        <v>33</v>
      </c>
    </row>
    <row r="55" spans="1:9" ht="34">
      <c r="A55" s="37" t="s">
        <v>10</v>
      </c>
      <c r="B55" s="46" t="s">
        <v>78</v>
      </c>
      <c r="C55">
        <v>1</v>
      </c>
      <c r="D55" s="47">
        <v>0.21</v>
      </c>
      <c r="E55" s="55">
        <f t="shared" si="7"/>
        <v>0.21</v>
      </c>
    </row>
    <row r="56" spans="1:9" ht="68">
      <c r="A56" s="187"/>
      <c r="B56" s="32" t="s">
        <v>48</v>
      </c>
      <c r="C56">
        <v>1</v>
      </c>
      <c r="D56" s="47">
        <v>0.06</v>
      </c>
      <c r="E56" s="55">
        <f t="shared" si="7"/>
        <v>0.06</v>
      </c>
    </row>
    <row r="57" spans="1:9" ht="17">
      <c r="A57" s="220" t="s">
        <v>20</v>
      </c>
      <c r="B57" s="14" t="s">
        <v>79</v>
      </c>
      <c r="C57">
        <v>1</v>
      </c>
      <c r="D57" s="47">
        <v>0.16</v>
      </c>
      <c r="E57" s="55">
        <f t="shared" si="7"/>
        <v>0.16</v>
      </c>
    </row>
    <row r="58" spans="1:9" ht="17">
      <c r="A58" s="220"/>
      <c r="B58" s="14" t="s">
        <v>80</v>
      </c>
      <c r="C58">
        <v>1</v>
      </c>
      <c r="D58" s="122">
        <v>0.08</v>
      </c>
      <c r="E58" s="55">
        <f t="shared" si="7"/>
        <v>0.08</v>
      </c>
    </row>
    <row r="59" spans="1:9">
      <c r="D59" s="47"/>
      <c r="E59" s="47"/>
    </row>
    <row r="60" spans="1:9">
      <c r="A60" s="1" t="s">
        <v>88</v>
      </c>
      <c r="B60" s="50">
        <f>SUM(E52:E58)</f>
        <v>3.2272222222222222</v>
      </c>
    </row>
    <row r="61" spans="1:9">
      <c r="A61" s="2"/>
      <c r="B61" s="2"/>
      <c r="C61" s="2"/>
      <c r="D61" s="2"/>
      <c r="E61" s="2"/>
      <c r="F61" s="2"/>
      <c r="G61" s="2"/>
      <c r="H61" s="2"/>
      <c r="I61" s="2"/>
    </row>
    <row r="63" spans="1:9">
      <c r="A63" s="219" t="s">
        <v>84</v>
      </c>
      <c r="B63" s="219"/>
      <c r="C63" s="219"/>
      <c r="D63" s="219"/>
      <c r="E63" s="219"/>
    </row>
    <row r="65" spans="1:9">
      <c r="C65" s="1" t="s">
        <v>1</v>
      </c>
      <c r="D65" s="1" t="s">
        <v>2</v>
      </c>
      <c r="E65" s="1" t="s">
        <v>12</v>
      </c>
      <c r="F65" s="1" t="s">
        <v>5</v>
      </c>
    </row>
    <row r="66" spans="1:9">
      <c r="A66" s="220" t="s">
        <v>7</v>
      </c>
      <c r="B66" s="18" t="s">
        <v>85</v>
      </c>
      <c r="C66">
        <v>1</v>
      </c>
      <c r="D66" s="47">
        <v>1.03</v>
      </c>
      <c r="E66" s="55">
        <f>C66*D66</f>
        <v>1.03</v>
      </c>
    </row>
    <row r="67" spans="1:9" ht="68">
      <c r="A67" s="220"/>
      <c r="B67" s="36" t="s">
        <v>86</v>
      </c>
      <c r="C67">
        <v>1</v>
      </c>
      <c r="D67" s="47">
        <v>0.14000000000000001</v>
      </c>
      <c r="E67" s="55">
        <f t="shared" ref="E67:E77" si="8">C67*D67</f>
        <v>0.14000000000000001</v>
      </c>
      <c r="F67" s="8" t="s">
        <v>13</v>
      </c>
    </row>
    <row r="68" spans="1:9" ht="51">
      <c r="A68" s="220"/>
      <c r="B68" s="15" t="s">
        <v>14</v>
      </c>
      <c r="C68">
        <v>2</v>
      </c>
      <c r="D68" s="47">
        <v>0.28000000000000003</v>
      </c>
      <c r="E68" s="55">
        <f t="shared" si="8"/>
        <v>0.56000000000000005</v>
      </c>
      <c r="F68" s="9" t="s">
        <v>15</v>
      </c>
    </row>
    <row r="69" spans="1:9">
      <c r="A69" s="220" t="s">
        <v>8</v>
      </c>
      <c r="B69" s="15" t="s">
        <v>16</v>
      </c>
      <c r="C69" s="10">
        <v>2</v>
      </c>
      <c r="D69" s="47">
        <v>0.12</v>
      </c>
      <c r="E69" s="55">
        <f t="shared" si="8"/>
        <v>0.24</v>
      </c>
    </row>
    <row r="70" spans="1:9">
      <c r="A70" s="220"/>
      <c r="B70" s="15" t="s">
        <v>17</v>
      </c>
      <c r="C70" s="10">
        <v>1</v>
      </c>
      <c r="D70" s="47">
        <v>0.05</v>
      </c>
      <c r="E70" s="55">
        <f t="shared" si="8"/>
        <v>0.05</v>
      </c>
    </row>
    <row r="71" spans="1:9">
      <c r="A71" s="220"/>
      <c r="B71" s="24" t="s">
        <v>87</v>
      </c>
      <c r="C71" s="9">
        <v>1</v>
      </c>
      <c r="D71" s="47">
        <v>1.38</v>
      </c>
      <c r="E71" s="55">
        <f t="shared" si="8"/>
        <v>1.38</v>
      </c>
    </row>
    <row r="72" spans="1:9" ht="17">
      <c r="A72" s="220" t="s">
        <v>18</v>
      </c>
      <c r="B72" s="12" t="s">
        <v>83</v>
      </c>
      <c r="C72" s="45">
        <f>1/18</f>
        <v>5.5555555555555552E-2</v>
      </c>
      <c r="D72" s="49">
        <v>5.35</v>
      </c>
      <c r="E72" s="55">
        <f t="shared" si="8"/>
        <v>0.29722222222222217</v>
      </c>
    </row>
    <row r="73" spans="1:9" ht="17">
      <c r="A73" s="220"/>
      <c r="B73" s="12" t="s">
        <v>19</v>
      </c>
      <c r="C73">
        <v>0.05</v>
      </c>
      <c r="D73" s="47">
        <v>3.5</v>
      </c>
      <c r="E73" s="55">
        <f t="shared" si="8"/>
        <v>0.17500000000000002</v>
      </c>
    </row>
    <row r="74" spans="1:9" ht="34">
      <c r="A74" s="37" t="s">
        <v>10</v>
      </c>
      <c r="B74" s="34" t="s">
        <v>11</v>
      </c>
      <c r="C74">
        <v>1</v>
      </c>
      <c r="D74" s="47">
        <v>0.21</v>
      </c>
      <c r="E74" s="55">
        <f t="shared" si="8"/>
        <v>0.21</v>
      </c>
    </row>
    <row r="75" spans="1:9" ht="68">
      <c r="A75" s="187"/>
      <c r="B75" s="32" t="s">
        <v>48</v>
      </c>
      <c r="C75">
        <v>1</v>
      </c>
      <c r="D75" s="47">
        <v>0.06</v>
      </c>
      <c r="E75" s="55">
        <f t="shared" si="8"/>
        <v>0.06</v>
      </c>
    </row>
    <row r="76" spans="1:9" ht="17">
      <c r="A76" s="220" t="s">
        <v>20</v>
      </c>
      <c r="B76" s="14" t="s">
        <v>79</v>
      </c>
      <c r="C76">
        <v>1</v>
      </c>
      <c r="D76" s="47">
        <v>0.16</v>
      </c>
      <c r="E76" s="55">
        <f t="shared" si="8"/>
        <v>0.16</v>
      </c>
    </row>
    <row r="77" spans="1:9" ht="17">
      <c r="A77" s="220"/>
      <c r="B77" s="14" t="s">
        <v>80</v>
      </c>
      <c r="C77">
        <v>1</v>
      </c>
      <c r="D77" s="122">
        <v>0.08</v>
      </c>
      <c r="E77" s="55">
        <f t="shared" si="8"/>
        <v>0.08</v>
      </c>
    </row>
    <row r="79" spans="1:9">
      <c r="A79" s="1" t="s">
        <v>89</v>
      </c>
      <c r="B79" s="50">
        <f>SUM(E66:E77)</f>
        <v>4.3822222222222216</v>
      </c>
    </row>
    <row r="80" spans="1:9">
      <c r="A80" s="2"/>
      <c r="B80" s="2"/>
      <c r="C80" s="2"/>
      <c r="D80" s="2"/>
      <c r="E80" s="2"/>
      <c r="F80" s="2"/>
      <c r="G80" s="2"/>
      <c r="H80" s="2"/>
      <c r="I80" s="2"/>
    </row>
    <row r="82" spans="1:6">
      <c r="A82" s="219" t="s">
        <v>58</v>
      </c>
      <c r="B82" s="219"/>
      <c r="C82" s="219"/>
      <c r="D82" s="219"/>
      <c r="E82" s="219"/>
    </row>
    <row r="84" spans="1:6">
      <c r="C84" s="1" t="s">
        <v>1</v>
      </c>
      <c r="D84" s="1" t="s">
        <v>2</v>
      </c>
      <c r="E84" s="1" t="s">
        <v>12</v>
      </c>
      <c r="F84" s="1" t="s">
        <v>5</v>
      </c>
    </row>
    <row r="85" spans="1:6" ht="34">
      <c r="A85" s="220" t="s">
        <v>7</v>
      </c>
      <c r="B85" s="52" t="s">
        <v>90</v>
      </c>
      <c r="C85">
        <v>1</v>
      </c>
      <c r="D85" s="47">
        <v>0.4</v>
      </c>
      <c r="E85" s="56">
        <f>C85*D85</f>
        <v>0.4</v>
      </c>
      <c r="F85" s="51"/>
    </row>
    <row r="86" spans="1:6" ht="34">
      <c r="A86" s="220"/>
      <c r="B86" s="25" t="s">
        <v>21</v>
      </c>
      <c r="C86">
        <v>4</v>
      </c>
      <c r="D86" s="122">
        <v>0.1</v>
      </c>
      <c r="E86" s="55">
        <f t="shared" ref="E86:E95" si="9">C86*D86</f>
        <v>0.4</v>
      </c>
    </row>
    <row r="87" spans="1:6">
      <c r="A87" s="220"/>
      <c r="B87" s="17" t="s">
        <v>22</v>
      </c>
      <c r="C87">
        <v>1</v>
      </c>
      <c r="D87" s="47">
        <v>0.09</v>
      </c>
      <c r="E87" s="55">
        <f t="shared" si="9"/>
        <v>0.09</v>
      </c>
    </row>
    <row r="88" spans="1:6" ht="119">
      <c r="A88" s="220"/>
      <c r="B88" s="18" t="s">
        <v>23</v>
      </c>
      <c r="C88">
        <v>1</v>
      </c>
      <c r="D88" s="47">
        <v>5</v>
      </c>
      <c r="E88" s="55">
        <f t="shared" si="9"/>
        <v>5</v>
      </c>
      <c r="F88" s="11" t="s">
        <v>91</v>
      </c>
    </row>
    <row r="89" spans="1:6">
      <c r="A89" s="223" t="s">
        <v>24</v>
      </c>
      <c r="B89" s="20" t="s">
        <v>25</v>
      </c>
      <c r="C89" s="53">
        <f>1/450</f>
        <v>2.2222222222222222E-3</v>
      </c>
      <c r="D89" s="47">
        <v>38</v>
      </c>
      <c r="E89" s="55">
        <f t="shared" si="9"/>
        <v>8.4444444444444447E-2</v>
      </c>
    </row>
    <row r="90" spans="1:6" ht="51">
      <c r="A90" s="223"/>
      <c r="B90" s="21" t="s">
        <v>26</v>
      </c>
      <c r="C90">
        <f>1/25</f>
        <v>0.04</v>
      </c>
      <c r="D90" s="47">
        <v>3.23</v>
      </c>
      <c r="E90" s="55">
        <f t="shared" si="9"/>
        <v>0.12920000000000001</v>
      </c>
      <c r="F90" s="54" t="s">
        <v>92</v>
      </c>
    </row>
    <row r="91" spans="1:6" ht="51">
      <c r="A91" s="223"/>
      <c r="B91" s="22" t="s">
        <v>27</v>
      </c>
      <c r="C91">
        <f>1/25</f>
        <v>0.04</v>
      </c>
      <c r="D91" s="47">
        <v>4.47</v>
      </c>
      <c r="E91" s="55">
        <f t="shared" si="9"/>
        <v>0.17879999999999999</v>
      </c>
      <c r="F91" s="54" t="s">
        <v>92</v>
      </c>
    </row>
    <row r="92" spans="1:6" ht="51">
      <c r="A92" s="223"/>
      <c r="B92" s="22" t="s">
        <v>28</v>
      </c>
      <c r="C92">
        <v>0.05</v>
      </c>
      <c r="D92" s="47">
        <v>6.74</v>
      </c>
      <c r="E92" s="55">
        <f t="shared" si="9"/>
        <v>0.33700000000000002</v>
      </c>
      <c r="F92" s="54" t="s">
        <v>93</v>
      </c>
    </row>
    <row r="93" spans="1:6" ht="68">
      <c r="A93" s="188" t="s">
        <v>10</v>
      </c>
      <c r="B93" s="32" t="s">
        <v>48</v>
      </c>
      <c r="C93">
        <v>1</v>
      </c>
      <c r="D93" s="47">
        <v>0.06</v>
      </c>
      <c r="E93" s="55">
        <f t="shared" si="9"/>
        <v>0.06</v>
      </c>
      <c r="F93" s="54"/>
    </row>
    <row r="94" spans="1:6" ht="17">
      <c r="A94" s="220" t="s">
        <v>20</v>
      </c>
      <c r="B94" s="14" t="s">
        <v>79</v>
      </c>
      <c r="C94">
        <v>1</v>
      </c>
      <c r="D94" s="47">
        <v>0.16</v>
      </c>
      <c r="E94" s="55">
        <f t="shared" si="9"/>
        <v>0.16</v>
      </c>
    </row>
    <row r="95" spans="1:6" ht="17">
      <c r="A95" s="220"/>
      <c r="B95" s="14" t="s">
        <v>80</v>
      </c>
      <c r="C95">
        <v>1</v>
      </c>
      <c r="D95" s="122">
        <v>0.08</v>
      </c>
      <c r="E95" s="55">
        <f t="shared" si="9"/>
        <v>0.08</v>
      </c>
    </row>
    <row r="97" spans="1:9">
      <c r="A97" s="1" t="s">
        <v>89</v>
      </c>
      <c r="B97" s="50">
        <f>SUM(E85:E95)</f>
        <v>6.9194444444444434</v>
      </c>
    </row>
    <row r="99" spans="1:9">
      <c r="A99" s="2"/>
      <c r="B99" s="2"/>
      <c r="C99" s="2"/>
      <c r="D99" s="2"/>
      <c r="E99" s="2"/>
      <c r="F99" s="2"/>
      <c r="G99" s="2"/>
      <c r="H99" s="2"/>
      <c r="I99" s="2"/>
    </row>
    <row r="101" spans="1:9">
      <c r="A101" s="219" t="s">
        <v>219</v>
      </c>
      <c r="B101" s="219"/>
      <c r="C101" s="219"/>
      <c r="D101" s="219"/>
      <c r="E101" s="219"/>
    </row>
    <row r="103" spans="1:9">
      <c r="C103" s="1" t="s">
        <v>1</v>
      </c>
      <c r="D103" s="1" t="s">
        <v>2</v>
      </c>
      <c r="E103" s="1" t="s">
        <v>12</v>
      </c>
      <c r="F103" s="1" t="s">
        <v>5</v>
      </c>
    </row>
    <row r="104" spans="1:9" ht="17">
      <c r="A104" s="220" t="s">
        <v>7</v>
      </c>
      <c r="B104" s="52" t="s">
        <v>220</v>
      </c>
      <c r="C104">
        <v>1</v>
      </c>
      <c r="D104" s="47">
        <v>0.24</v>
      </c>
      <c r="E104" s="56">
        <f>C104*D104</f>
        <v>0.24</v>
      </c>
      <c r="F104" s="51"/>
    </row>
    <row r="105" spans="1:9" ht="17">
      <c r="A105" s="220"/>
      <c r="B105" s="25" t="s">
        <v>221</v>
      </c>
      <c r="C105">
        <v>1</v>
      </c>
      <c r="D105" s="122">
        <v>0.01</v>
      </c>
      <c r="E105" s="55">
        <f t="shared" ref="E105:E107" si="10">C105*D105</f>
        <v>0.01</v>
      </c>
    </row>
    <row r="106" spans="1:9">
      <c r="A106" s="220"/>
      <c r="B106" s="17" t="s">
        <v>222</v>
      </c>
      <c r="C106">
        <v>1</v>
      </c>
      <c r="D106" s="47">
        <v>0.42</v>
      </c>
      <c r="E106" s="55">
        <f t="shared" si="10"/>
        <v>0.42</v>
      </c>
    </row>
    <row r="107" spans="1:9">
      <c r="A107" s="1" t="s">
        <v>244</v>
      </c>
      <c r="B107" t="s">
        <v>223</v>
      </c>
      <c r="C107">
        <v>1</v>
      </c>
      <c r="D107" s="72">
        <v>1</v>
      </c>
      <c r="E107" s="55">
        <f t="shared" si="10"/>
        <v>1</v>
      </c>
    </row>
    <row r="109" spans="1:9">
      <c r="A109" s="1" t="s">
        <v>224</v>
      </c>
      <c r="B109" s="50">
        <f>SUM(E104:E107)</f>
        <v>1.67</v>
      </c>
    </row>
    <row r="111" spans="1:9">
      <c r="A111" s="2"/>
      <c r="B111" s="2"/>
      <c r="C111" s="2"/>
      <c r="D111" s="2"/>
      <c r="E111" s="2"/>
      <c r="F111" s="2"/>
      <c r="G111" s="2"/>
      <c r="H111" s="2"/>
      <c r="I111" s="2"/>
    </row>
    <row r="113" spans="1:9">
      <c r="A113" s="219" t="s">
        <v>94</v>
      </c>
      <c r="B113" s="219"/>
      <c r="C113" s="219"/>
      <c r="D113" s="219"/>
    </row>
    <row r="115" spans="1:9">
      <c r="A115" s="37" t="s">
        <v>59</v>
      </c>
      <c r="B115" s="1" t="s">
        <v>146</v>
      </c>
      <c r="C115" s="1" t="s">
        <v>147</v>
      </c>
      <c r="D115" s="1" t="s">
        <v>148</v>
      </c>
    </row>
    <row r="116" spans="1:9">
      <c r="A116" t="s">
        <v>55</v>
      </c>
      <c r="B116" s="57">
        <f>E19*$B$46</f>
        <v>0</v>
      </c>
      <c r="C116" s="57">
        <f>F19*$B$46</f>
        <v>0</v>
      </c>
      <c r="D116" s="57">
        <f>G19*$B$46</f>
        <v>0</v>
      </c>
    </row>
    <row r="117" spans="1:9">
      <c r="A117" t="s">
        <v>56</v>
      </c>
      <c r="B117" s="58">
        <f>E20*$B$60</f>
        <v>0</v>
      </c>
      <c r="C117" s="58">
        <f>F20*$B$60</f>
        <v>0</v>
      </c>
      <c r="D117" s="58">
        <f>G20*$B$60</f>
        <v>0</v>
      </c>
      <c r="F117" s="47"/>
    </row>
    <row r="118" spans="1:9">
      <c r="A118" t="s">
        <v>57</v>
      </c>
      <c r="B118" s="58">
        <f>E21*$B$79</f>
        <v>0</v>
      </c>
      <c r="C118" s="58">
        <f>F21*$B$79</f>
        <v>0</v>
      </c>
      <c r="D118" s="58">
        <f>G21*$B$79</f>
        <v>0</v>
      </c>
    </row>
    <row r="119" spans="1:9">
      <c r="A119" t="s">
        <v>58</v>
      </c>
      <c r="B119" s="58">
        <f>E22*$B$97</f>
        <v>0</v>
      </c>
      <c r="C119" s="58">
        <f>F22*$B$97</f>
        <v>0</v>
      </c>
      <c r="D119" s="58">
        <f>G22*$B$97</f>
        <v>0</v>
      </c>
    </row>
    <row r="120" spans="1:9">
      <c r="A120" t="s">
        <v>225</v>
      </c>
      <c r="B120" s="58">
        <f>E23*$B$109</f>
        <v>0</v>
      </c>
      <c r="C120" s="58">
        <f t="shared" ref="C120:D120" si="11">F23*$B$109</f>
        <v>0</v>
      </c>
      <c r="D120" s="58">
        <f t="shared" si="11"/>
        <v>0</v>
      </c>
    </row>
    <row r="122" spans="1:9">
      <c r="A122" s="2"/>
      <c r="B122" s="2"/>
      <c r="C122" s="2"/>
      <c r="D122" s="2"/>
      <c r="E122" s="2"/>
      <c r="F122" s="2"/>
      <c r="G122" s="2"/>
      <c r="H122" s="2"/>
      <c r="I122" s="2"/>
    </row>
  </sheetData>
  <mergeCells count="26">
    <mergeCell ref="B9:D9"/>
    <mergeCell ref="A5:E5"/>
    <mergeCell ref="E17:G17"/>
    <mergeCell ref="A31:A36"/>
    <mergeCell ref="A37:A39"/>
    <mergeCell ref="A85:A88"/>
    <mergeCell ref="A89:A92"/>
    <mergeCell ref="A40:A41"/>
    <mergeCell ref="A69:A71"/>
    <mergeCell ref="A72:A73"/>
    <mergeCell ref="A101:E101"/>
    <mergeCell ref="A104:A106"/>
    <mergeCell ref="A113:D113"/>
    <mergeCell ref="A1:E1"/>
    <mergeCell ref="A43:A44"/>
    <mergeCell ref="A53:A54"/>
    <mergeCell ref="A57:A58"/>
    <mergeCell ref="A16:E16"/>
    <mergeCell ref="A94:A95"/>
    <mergeCell ref="A28:E28"/>
    <mergeCell ref="A29:E29"/>
    <mergeCell ref="A49:E49"/>
    <mergeCell ref="A63:E63"/>
    <mergeCell ref="A82:E82"/>
    <mergeCell ref="A66:A68"/>
    <mergeCell ref="A76:A77"/>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Lists!$A$5:$A$6</xm:f>
          </x14:formula1>
          <xm:sqref>B19:B23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2"/>
  <sheetViews>
    <sheetView tabSelected="1" workbookViewId="0">
      <selection activeCell="B14" sqref="B14"/>
    </sheetView>
  </sheetViews>
  <sheetFormatPr baseColWidth="10" defaultColWidth="10.6640625" defaultRowHeight="16"/>
  <cols>
    <col min="1" max="1" width="45.33203125" customWidth="1"/>
    <col min="2" max="2" width="40.83203125" customWidth="1"/>
    <col min="3" max="3" width="39.5" customWidth="1"/>
    <col min="4" max="4" width="35.6640625" customWidth="1"/>
    <col min="5" max="5" width="35.1640625" customWidth="1"/>
    <col min="6" max="6" width="28.83203125" customWidth="1"/>
    <col min="7" max="7" width="21.83203125" customWidth="1"/>
  </cols>
  <sheetData>
    <row r="1" spans="1:9" s="6" customFormat="1" ht="24">
      <c r="A1" s="221" t="s">
        <v>96</v>
      </c>
      <c r="B1" s="221"/>
      <c r="C1" s="221"/>
      <c r="D1" s="221"/>
      <c r="E1" s="221"/>
    </row>
    <row r="2" spans="1:9">
      <c r="A2" s="123" t="s">
        <v>3</v>
      </c>
    </row>
    <row r="4" spans="1:9">
      <c r="A4" s="2"/>
      <c r="B4" s="2"/>
      <c r="C4" s="2"/>
      <c r="D4" s="2"/>
      <c r="E4" s="2"/>
      <c r="F4" s="2"/>
      <c r="G4" s="2"/>
      <c r="H4" s="2"/>
      <c r="I4" s="2"/>
    </row>
    <row r="5" spans="1:9">
      <c r="A5" s="219" t="s">
        <v>51</v>
      </c>
      <c r="B5" s="219"/>
      <c r="C5" s="219"/>
      <c r="D5" s="219"/>
      <c r="E5" s="219"/>
    </row>
    <row r="6" spans="1:9">
      <c r="A6" s="121"/>
      <c r="B6" s="121"/>
      <c r="C6" s="121"/>
      <c r="D6" s="121"/>
      <c r="E6" s="121"/>
    </row>
    <row r="7" spans="1:9">
      <c r="A7" s="129" t="s">
        <v>152</v>
      </c>
      <c r="B7" s="129"/>
      <c r="C7" s="129"/>
      <c r="D7" s="129"/>
      <c r="E7" s="121"/>
    </row>
    <row r="8" spans="1:9">
      <c r="B8" s="1"/>
    </row>
    <row r="9" spans="1:9">
      <c r="A9" s="1" t="s">
        <v>51</v>
      </c>
      <c r="B9" s="219" t="s">
        <v>4</v>
      </c>
      <c r="C9" s="219"/>
      <c r="D9" s="219"/>
      <c r="E9" s="1" t="s">
        <v>5</v>
      </c>
    </row>
    <row r="10" spans="1:9">
      <c r="A10" s="1"/>
      <c r="B10" s="121" t="s">
        <v>146</v>
      </c>
      <c r="C10" s="121" t="s">
        <v>147</v>
      </c>
      <c r="D10" s="121" t="s">
        <v>148</v>
      </c>
      <c r="E10" s="1"/>
    </row>
    <row r="11" spans="1:9" ht="34">
      <c r="A11" t="s">
        <v>97</v>
      </c>
      <c r="B11" s="41"/>
      <c r="C11" s="41"/>
      <c r="D11" s="41"/>
      <c r="E11" s="34" t="s">
        <v>199</v>
      </c>
    </row>
    <row r="12" spans="1:9" ht="136">
      <c r="A12" s="182" t="s">
        <v>249</v>
      </c>
      <c r="B12" s="43">
        <f>B11*4*0.5</f>
        <v>0</v>
      </c>
      <c r="C12" s="43">
        <f t="shared" ref="C12:D12" si="0">C11*4*0.5</f>
        <v>0</v>
      </c>
      <c r="D12" s="43">
        <f t="shared" si="0"/>
        <v>0</v>
      </c>
      <c r="E12" s="183" t="s">
        <v>216</v>
      </c>
    </row>
    <row r="13" spans="1:9">
      <c r="B13" s="4"/>
    </row>
    <row r="14" spans="1:9">
      <c r="A14" s="2"/>
      <c r="B14" s="2"/>
      <c r="C14" s="2"/>
      <c r="D14" s="2"/>
      <c r="E14" s="2"/>
      <c r="F14" s="2"/>
      <c r="G14" s="2"/>
      <c r="H14" s="2"/>
      <c r="I14" s="2"/>
    </row>
    <row r="16" spans="1:9">
      <c r="A16" s="219" t="s">
        <v>100</v>
      </c>
      <c r="B16" s="219"/>
      <c r="C16" s="219"/>
      <c r="D16" s="219"/>
      <c r="E16" s="219"/>
    </row>
    <row r="17" spans="1:9">
      <c r="B17" s="35"/>
      <c r="E17" s="219" t="s">
        <v>68</v>
      </c>
      <c r="F17" s="219"/>
      <c r="G17" s="219"/>
    </row>
    <row r="18" spans="1:9" ht="34">
      <c r="A18" s="59" t="s">
        <v>59</v>
      </c>
      <c r="B18" s="124" t="s">
        <v>54</v>
      </c>
      <c r="C18" s="125" t="s">
        <v>60</v>
      </c>
      <c r="D18" s="34" t="s">
        <v>150</v>
      </c>
      <c r="E18" s="1" t="s">
        <v>146</v>
      </c>
      <c r="F18" s="1" t="s">
        <v>147</v>
      </c>
      <c r="G18" s="1" t="s">
        <v>148</v>
      </c>
    </row>
    <row r="19" spans="1:9">
      <c r="A19" t="s">
        <v>55</v>
      </c>
      <c r="B19" s="41"/>
      <c r="C19" s="42"/>
      <c r="D19" s="41"/>
      <c r="E19" s="43">
        <f>B12*$C$19*$D$19</f>
        <v>0</v>
      </c>
      <c r="F19" s="43">
        <f t="shared" ref="F19:G19" si="1">C12*$C$19*$D$19</f>
        <v>0</v>
      </c>
      <c r="G19" s="43">
        <f t="shared" si="1"/>
        <v>0</v>
      </c>
    </row>
    <row r="20" spans="1:9">
      <c r="A20" t="s">
        <v>56</v>
      </c>
      <c r="B20" s="41"/>
      <c r="C20" s="42"/>
      <c r="D20" s="41"/>
      <c r="E20" s="43">
        <f>B12*$C$20*$D$20</f>
        <v>0</v>
      </c>
      <c r="F20" s="43">
        <f t="shared" ref="F20:G20" si="2">C12*$C$20*$D$20</f>
        <v>0</v>
      </c>
      <c r="G20" s="43">
        <f t="shared" si="2"/>
        <v>0</v>
      </c>
    </row>
    <row r="21" spans="1:9">
      <c r="A21" t="s">
        <v>57</v>
      </c>
      <c r="B21" s="41"/>
      <c r="C21" s="42"/>
      <c r="D21" s="41"/>
      <c r="E21" s="43">
        <f>B12*$C$21*$D$21</f>
        <v>0</v>
      </c>
      <c r="F21" s="43">
        <f t="shared" ref="F21:G21" si="3">C12*$C$21*$D$21</f>
        <v>0</v>
      </c>
      <c r="G21" s="43">
        <f t="shared" si="3"/>
        <v>0</v>
      </c>
    </row>
    <row r="22" spans="1:9">
      <c r="A22" t="s">
        <v>58</v>
      </c>
      <c r="B22" s="41"/>
      <c r="C22" s="42"/>
      <c r="D22" s="41"/>
      <c r="E22" s="43">
        <f>B12*$C$22*$D$22</f>
        <v>0</v>
      </c>
      <c r="F22" s="43">
        <f t="shared" ref="F22:G22" si="4">C12*$C$22*$D$22</f>
        <v>0</v>
      </c>
      <c r="G22" s="43">
        <f t="shared" si="4"/>
        <v>0</v>
      </c>
    </row>
    <row r="23" spans="1:9">
      <c r="A23" t="s">
        <v>225</v>
      </c>
      <c r="B23" s="41"/>
      <c r="C23" s="42"/>
      <c r="D23" s="41"/>
      <c r="E23" s="43">
        <f>B12*$C$23*$D$23</f>
        <v>0</v>
      </c>
      <c r="F23" s="43">
        <f t="shared" ref="F23:G23" si="5">C12*$C$23*$D$23</f>
        <v>0</v>
      </c>
      <c r="G23" s="43">
        <f t="shared" si="5"/>
        <v>0</v>
      </c>
    </row>
    <row r="25" spans="1:9">
      <c r="A25" s="1" t="s">
        <v>66</v>
      </c>
      <c r="B25" s="43">
        <f>SUM(E19:E22)</f>
        <v>0</v>
      </c>
    </row>
    <row r="26" spans="1:9">
      <c r="A26" s="2"/>
      <c r="B26" s="2"/>
      <c r="C26" s="2"/>
      <c r="D26" s="2"/>
      <c r="E26" s="2"/>
      <c r="F26" s="2"/>
      <c r="G26" s="2"/>
      <c r="H26" s="2"/>
      <c r="I26" s="2"/>
    </row>
    <row r="28" spans="1:9">
      <c r="A28" s="219" t="s">
        <v>67</v>
      </c>
      <c r="B28" s="219"/>
      <c r="C28" s="219"/>
      <c r="D28" s="219"/>
      <c r="E28" s="219"/>
    </row>
    <row r="29" spans="1:9">
      <c r="A29" s="219" t="s">
        <v>69</v>
      </c>
      <c r="B29" s="219"/>
      <c r="C29" s="219"/>
      <c r="D29" s="219"/>
      <c r="E29" s="219"/>
    </row>
    <row r="31" spans="1:9">
      <c r="A31" s="220" t="s">
        <v>7</v>
      </c>
      <c r="B31" s="1"/>
      <c r="C31" s="1" t="s">
        <v>1</v>
      </c>
      <c r="D31" s="1" t="s">
        <v>2</v>
      </c>
      <c r="E31" s="1" t="s">
        <v>12</v>
      </c>
      <c r="F31" s="1" t="s">
        <v>5</v>
      </c>
    </row>
    <row r="32" spans="1:9">
      <c r="A32" s="220"/>
      <c r="B32" s="18" t="s">
        <v>74</v>
      </c>
      <c r="C32" s="16">
        <v>1</v>
      </c>
      <c r="D32" s="47">
        <v>2.29</v>
      </c>
      <c r="E32" s="55">
        <f>C32*D32</f>
        <v>2.29</v>
      </c>
    </row>
    <row r="33" spans="1:9">
      <c r="A33" s="220"/>
      <c r="B33" s="15" t="s">
        <v>71</v>
      </c>
      <c r="C33" s="16">
        <v>1</v>
      </c>
      <c r="D33" s="47">
        <v>0.68</v>
      </c>
      <c r="E33" s="55">
        <f t="shared" ref="E33:E44" si="6">C33*D33</f>
        <v>0.68</v>
      </c>
    </row>
    <row r="34" spans="1:9">
      <c r="A34" s="220"/>
      <c r="B34" s="29" t="s">
        <v>72</v>
      </c>
      <c r="C34" s="27">
        <v>1</v>
      </c>
      <c r="D34" s="48">
        <v>5.97</v>
      </c>
      <c r="E34" s="55">
        <f t="shared" si="6"/>
        <v>5.97</v>
      </c>
    </row>
    <row r="35" spans="1:9">
      <c r="A35" s="220"/>
      <c r="B35" s="15" t="s">
        <v>70</v>
      </c>
      <c r="C35" s="27">
        <v>1</v>
      </c>
      <c r="D35" s="49">
        <v>8.4600000000000009</v>
      </c>
      <c r="E35" s="55">
        <f t="shared" si="6"/>
        <v>8.4600000000000009</v>
      </c>
    </row>
    <row r="36" spans="1:9">
      <c r="A36" s="220"/>
      <c r="B36" s="29" t="s">
        <v>73</v>
      </c>
      <c r="C36" s="27">
        <v>1</v>
      </c>
      <c r="D36" s="49">
        <v>1</v>
      </c>
      <c r="E36" s="55">
        <f t="shared" si="6"/>
        <v>1</v>
      </c>
    </row>
    <row r="37" spans="1:9" ht="34">
      <c r="A37" s="220" t="s">
        <v>8</v>
      </c>
      <c r="B37" s="61" t="s">
        <v>76</v>
      </c>
      <c r="C37" s="25">
        <v>2</v>
      </c>
      <c r="D37" s="49">
        <v>1.42</v>
      </c>
      <c r="E37" s="55">
        <f t="shared" si="6"/>
        <v>2.84</v>
      </c>
      <c r="F37" t="s">
        <v>75</v>
      </c>
    </row>
    <row r="38" spans="1:9" ht="17">
      <c r="A38" s="220"/>
      <c r="B38" s="30" t="s">
        <v>32</v>
      </c>
      <c r="C38" s="45">
        <f>1/18</f>
        <v>5.5555555555555552E-2</v>
      </c>
      <c r="D38" s="49">
        <v>5.35</v>
      </c>
      <c r="E38" s="55">
        <f t="shared" si="6"/>
        <v>0.29722222222222217</v>
      </c>
      <c r="F38" t="s">
        <v>33</v>
      </c>
    </row>
    <row r="39" spans="1:9" ht="34">
      <c r="A39" s="220"/>
      <c r="B39" s="46" t="s">
        <v>77</v>
      </c>
      <c r="C39">
        <f>2/200</f>
        <v>0.01</v>
      </c>
      <c r="D39" s="49">
        <v>4</v>
      </c>
      <c r="E39" s="55">
        <f t="shared" si="6"/>
        <v>0.04</v>
      </c>
      <c r="F39" s="28" t="s">
        <v>34</v>
      </c>
    </row>
    <row r="40" spans="1:9" ht="34">
      <c r="A40" s="220" t="s">
        <v>10</v>
      </c>
      <c r="B40" s="46" t="s">
        <v>78</v>
      </c>
      <c r="C40">
        <v>1</v>
      </c>
      <c r="D40" s="47">
        <v>0.21</v>
      </c>
      <c r="E40" s="55">
        <f t="shared" si="6"/>
        <v>0.21</v>
      </c>
    </row>
    <row r="41" spans="1:9">
      <c r="A41" s="220"/>
      <c r="B41" s="29" t="s">
        <v>35</v>
      </c>
      <c r="C41">
        <v>1</v>
      </c>
      <c r="D41" s="47">
        <v>1.07</v>
      </c>
      <c r="E41" s="55">
        <f t="shared" si="6"/>
        <v>1.07</v>
      </c>
    </row>
    <row r="42" spans="1:9" ht="68">
      <c r="A42" s="187"/>
      <c r="B42" s="32" t="s">
        <v>48</v>
      </c>
      <c r="C42">
        <v>1</v>
      </c>
      <c r="D42" s="47">
        <v>0.06</v>
      </c>
      <c r="E42" s="55">
        <f t="shared" si="6"/>
        <v>0.06</v>
      </c>
    </row>
    <row r="43" spans="1:9" ht="17">
      <c r="A43" s="220" t="s">
        <v>20</v>
      </c>
      <c r="B43" s="14" t="s">
        <v>79</v>
      </c>
      <c r="C43">
        <v>1</v>
      </c>
      <c r="D43" s="47">
        <v>0.16</v>
      </c>
      <c r="E43" s="55">
        <f t="shared" si="6"/>
        <v>0.16</v>
      </c>
    </row>
    <row r="44" spans="1:9" ht="17">
      <c r="A44" s="220"/>
      <c r="B44" s="14" t="s">
        <v>80</v>
      </c>
      <c r="C44">
        <v>1</v>
      </c>
      <c r="D44" s="122">
        <v>0.08</v>
      </c>
      <c r="E44" s="55">
        <f t="shared" si="6"/>
        <v>0.08</v>
      </c>
    </row>
    <row r="45" spans="1:9">
      <c r="A45" s="37"/>
      <c r="B45" s="14"/>
    </row>
    <row r="46" spans="1:9">
      <c r="A46" s="1" t="s">
        <v>81</v>
      </c>
      <c r="B46" s="58">
        <f>SUM(E32:E44)</f>
        <v>23.157222222222217</v>
      </c>
    </row>
    <row r="47" spans="1:9">
      <c r="A47" s="2"/>
      <c r="B47" s="2"/>
      <c r="C47" s="2"/>
      <c r="D47" s="2"/>
      <c r="E47" s="2"/>
      <c r="F47" s="2"/>
      <c r="G47" s="2"/>
      <c r="H47" s="2"/>
      <c r="I47" s="2"/>
    </row>
    <row r="49" spans="1:9">
      <c r="A49" s="219" t="s">
        <v>82</v>
      </c>
      <c r="B49" s="219"/>
      <c r="C49" s="219"/>
      <c r="D49" s="219"/>
      <c r="E49" s="219"/>
    </row>
    <row r="51" spans="1:9">
      <c r="C51" s="1" t="s">
        <v>1</v>
      </c>
      <c r="D51" s="1" t="s">
        <v>2</v>
      </c>
      <c r="E51" s="1" t="s">
        <v>12</v>
      </c>
      <c r="F51" s="1" t="s">
        <v>5</v>
      </c>
    </row>
    <row r="52" spans="1:9">
      <c r="A52" s="1" t="s">
        <v>7</v>
      </c>
      <c r="B52" s="29" t="s">
        <v>73</v>
      </c>
      <c r="C52">
        <v>1</v>
      </c>
      <c r="D52" s="47">
        <v>1</v>
      </c>
      <c r="E52" s="55">
        <f>C52*D52</f>
        <v>1</v>
      </c>
    </row>
    <row r="53" spans="1:9" ht="34">
      <c r="A53" s="222" t="s">
        <v>8</v>
      </c>
      <c r="B53" s="34" t="s">
        <v>9</v>
      </c>
      <c r="C53">
        <v>1</v>
      </c>
      <c r="D53" s="47">
        <v>1.42</v>
      </c>
      <c r="E53" s="55">
        <f t="shared" ref="E53:E58" si="7">C53*D53</f>
        <v>1.42</v>
      </c>
    </row>
    <row r="54" spans="1:9">
      <c r="A54" s="222"/>
      <c r="B54" t="s">
        <v>83</v>
      </c>
      <c r="C54" s="45">
        <f>1/18</f>
        <v>5.5555555555555552E-2</v>
      </c>
      <c r="D54" s="49">
        <v>5.35</v>
      </c>
      <c r="E54" s="55">
        <f t="shared" si="7"/>
        <v>0.29722222222222217</v>
      </c>
      <c r="F54" t="s">
        <v>33</v>
      </c>
    </row>
    <row r="55" spans="1:9" ht="34">
      <c r="A55" s="37" t="s">
        <v>10</v>
      </c>
      <c r="B55" s="46" t="s">
        <v>78</v>
      </c>
      <c r="C55">
        <v>1</v>
      </c>
      <c r="D55" s="47">
        <v>0.21</v>
      </c>
      <c r="E55" s="55">
        <f t="shared" si="7"/>
        <v>0.21</v>
      </c>
    </row>
    <row r="56" spans="1:9" ht="68">
      <c r="A56" s="187"/>
      <c r="B56" s="32" t="s">
        <v>48</v>
      </c>
      <c r="C56">
        <v>1</v>
      </c>
      <c r="D56" s="47">
        <v>0.06</v>
      </c>
      <c r="E56" s="55">
        <f t="shared" si="7"/>
        <v>0.06</v>
      </c>
    </row>
    <row r="57" spans="1:9" ht="17">
      <c r="A57" s="220" t="s">
        <v>20</v>
      </c>
      <c r="B57" s="14" t="s">
        <v>79</v>
      </c>
      <c r="C57">
        <v>1</v>
      </c>
      <c r="D57" s="47">
        <v>0.16</v>
      </c>
      <c r="E57" s="55">
        <f t="shared" si="7"/>
        <v>0.16</v>
      </c>
    </row>
    <row r="58" spans="1:9" ht="17">
      <c r="A58" s="220"/>
      <c r="B58" s="14" t="s">
        <v>80</v>
      </c>
      <c r="C58">
        <v>1</v>
      </c>
      <c r="D58" s="122">
        <v>0.08</v>
      </c>
      <c r="E58" s="55">
        <f t="shared" si="7"/>
        <v>0.08</v>
      </c>
    </row>
    <row r="59" spans="1:9">
      <c r="D59" s="47"/>
      <c r="E59" s="47"/>
    </row>
    <row r="60" spans="1:9">
      <c r="A60" s="1" t="s">
        <v>88</v>
      </c>
      <c r="B60" s="58">
        <f>SUM(E52:E58)</f>
        <v>3.2272222222222222</v>
      </c>
    </row>
    <row r="61" spans="1:9">
      <c r="A61" s="2"/>
      <c r="B61" s="2"/>
      <c r="C61" s="2"/>
      <c r="D61" s="2"/>
      <c r="E61" s="2"/>
      <c r="F61" s="2"/>
      <c r="G61" s="2"/>
      <c r="H61" s="2"/>
      <c r="I61" s="2"/>
    </row>
    <row r="63" spans="1:9">
      <c r="A63" s="219" t="s">
        <v>250</v>
      </c>
      <c r="B63" s="219"/>
      <c r="C63" s="219"/>
      <c r="D63" s="219"/>
      <c r="E63" s="219"/>
    </row>
    <row r="65" spans="1:9">
      <c r="C65" s="1" t="s">
        <v>1</v>
      </c>
      <c r="D65" s="1" t="s">
        <v>2</v>
      </c>
      <c r="E65" s="1" t="s">
        <v>12</v>
      </c>
      <c r="F65" s="1" t="s">
        <v>5</v>
      </c>
    </row>
    <row r="66" spans="1:9">
      <c r="A66" s="220" t="s">
        <v>7</v>
      </c>
      <c r="B66" s="18" t="s">
        <v>85</v>
      </c>
      <c r="C66">
        <v>1</v>
      </c>
      <c r="D66" s="47">
        <v>1.03</v>
      </c>
      <c r="E66" s="55">
        <f>C66*D66</f>
        <v>1.03</v>
      </c>
    </row>
    <row r="67" spans="1:9" ht="85">
      <c r="A67" s="220"/>
      <c r="B67" s="36" t="s">
        <v>86</v>
      </c>
      <c r="C67">
        <v>1</v>
      </c>
      <c r="D67" s="47">
        <v>0.14000000000000001</v>
      </c>
      <c r="E67" s="55">
        <f t="shared" ref="E67:E77" si="8">C67*D67</f>
        <v>0.14000000000000001</v>
      </c>
      <c r="F67" s="8" t="s">
        <v>13</v>
      </c>
    </row>
    <row r="68" spans="1:9" ht="51">
      <c r="A68" s="220"/>
      <c r="B68" s="29" t="s">
        <v>14</v>
      </c>
      <c r="C68">
        <v>2</v>
      </c>
      <c r="D68" s="47">
        <v>0.28000000000000003</v>
      </c>
      <c r="E68" s="55">
        <f t="shared" si="8"/>
        <v>0.56000000000000005</v>
      </c>
      <c r="F68" s="9" t="s">
        <v>15</v>
      </c>
    </row>
    <row r="69" spans="1:9">
      <c r="A69" s="220" t="s">
        <v>8</v>
      </c>
      <c r="B69" s="15" t="s">
        <v>16</v>
      </c>
      <c r="C69" s="10">
        <v>2</v>
      </c>
      <c r="D69" s="47">
        <v>0.12</v>
      </c>
      <c r="E69" s="55">
        <f t="shared" si="8"/>
        <v>0.24</v>
      </c>
    </row>
    <row r="70" spans="1:9">
      <c r="A70" s="220"/>
      <c r="B70" s="15" t="s">
        <v>17</v>
      </c>
      <c r="C70" s="10">
        <v>1</v>
      </c>
      <c r="D70" s="47">
        <v>0.05</v>
      </c>
      <c r="E70" s="55">
        <f t="shared" si="8"/>
        <v>0.05</v>
      </c>
    </row>
    <row r="71" spans="1:9">
      <c r="A71" s="220"/>
      <c r="B71" s="24" t="s">
        <v>87</v>
      </c>
      <c r="C71" s="9">
        <v>1</v>
      </c>
      <c r="D71" s="47">
        <v>1.38</v>
      </c>
      <c r="E71" s="55">
        <f t="shared" si="8"/>
        <v>1.38</v>
      </c>
    </row>
    <row r="72" spans="1:9" ht="17">
      <c r="A72" s="220" t="s">
        <v>18</v>
      </c>
      <c r="B72" s="12" t="s">
        <v>83</v>
      </c>
      <c r="C72" s="45">
        <f>1/18</f>
        <v>5.5555555555555552E-2</v>
      </c>
      <c r="D72" s="49">
        <v>5.35</v>
      </c>
      <c r="E72" s="55">
        <f t="shared" si="8"/>
        <v>0.29722222222222217</v>
      </c>
    </row>
    <row r="73" spans="1:9" ht="17">
      <c r="A73" s="220"/>
      <c r="B73" s="12" t="s">
        <v>19</v>
      </c>
      <c r="C73">
        <v>0.05</v>
      </c>
      <c r="D73" s="47">
        <v>3.5</v>
      </c>
      <c r="E73" s="55">
        <f t="shared" si="8"/>
        <v>0.17500000000000002</v>
      </c>
    </row>
    <row r="74" spans="1:9" ht="34">
      <c r="A74" s="37" t="s">
        <v>10</v>
      </c>
      <c r="B74" s="46" t="s">
        <v>78</v>
      </c>
      <c r="C74">
        <v>1</v>
      </c>
      <c r="D74" s="47">
        <v>0.21</v>
      </c>
      <c r="E74" s="55">
        <f t="shared" si="8"/>
        <v>0.21</v>
      </c>
    </row>
    <row r="75" spans="1:9" ht="68">
      <c r="A75" s="187"/>
      <c r="B75" s="32" t="s">
        <v>48</v>
      </c>
      <c r="C75">
        <v>1</v>
      </c>
      <c r="D75" s="47">
        <v>0.06</v>
      </c>
      <c r="E75" s="55">
        <f t="shared" si="8"/>
        <v>0.06</v>
      </c>
    </row>
    <row r="76" spans="1:9" ht="17">
      <c r="A76" s="220" t="s">
        <v>20</v>
      </c>
      <c r="B76" s="14" t="s">
        <v>79</v>
      </c>
      <c r="C76">
        <v>1</v>
      </c>
      <c r="D76" s="47">
        <v>0.16</v>
      </c>
      <c r="E76" s="55">
        <f t="shared" si="8"/>
        <v>0.16</v>
      </c>
    </row>
    <row r="77" spans="1:9" ht="17">
      <c r="A77" s="220"/>
      <c r="B77" s="62" t="s">
        <v>80</v>
      </c>
      <c r="C77">
        <v>1</v>
      </c>
      <c r="D77" s="122">
        <v>0.08</v>
      </c>
      <c r="E77" s="55">
        <f t="shared" si="8"/>
        <v>0.08</v>
      </c>
    </row>
    <row r="79" spans="1:9">
      <c r="A79" s="1" t="s">
        <v>89</v>
      </c>
      <c r="B79" s="58">
        <f>SUM(E66:E77)</f>
        <v>4.3822222222222216</v>
      </c>
    </row>
    <row r="80" spans="1:9">
      <c r="A80" s="2"/>
      <c r="B80" s="2"/>
      <c r="C80" s="2"/>
      <c r="D80" s="2"/>
      <c r="E80" s="2"/>
      <c r="F80" s="2"/>
      <c r="G80" s="2"/>
      <c r="H80" s="2"/>
      <c r="I80" s="2"/>
    </row>
    <row r="82" spans="1:6">
      <c r="A82" s="219" t="s">
        <v>58</v>
      </c>
      <c r="B82" s="219"/>
      <c r="C82" s="219"/>
      <c r="D82" s="219"/>
      <c r="E82" s="219"/>
    </row>
    <row r="84" spans="1:6">
      <c r="C84" s="1" t="s">
        <v>1</v>
      </c>
      <c r="D84" s="1" t="s">
        <v>2</v>
      </c>
      <c r="E84" s="1" t="s">
        <v>12</v>
      </c>
      <c r="F84" s="1" t="s">
        <v>5</v>
      </c>
    </row>
    <row r="85" spans="1:6" ht="34">
      <c r="A85" s="220" t="s">
        <v>7</v>
      </c>
      <c r="B85" s="63" t="s">
        <v>90</v>
      </c>
      <c r="C85">
        <v>1</v>
      </c>
      <c r="D85" s="47">
        <v>0.4</v>
      </c>
      <c r="E85" s="56">
        <f>C85*D85</f>
        <v>0.4</v>
      </c>
      <c r="F85" s="51"/>
    </row>
    <row r="86" spans="1:6" ht="34">
      <c r="A86" s="220"/>
      <c r="B86" s="25" t="s">
        <v>21</v>
      </c>
      <c r="C86">
        <v>4</v>
      </c>
      <c r="D86" s="122">
        <v>0.1</v>
      </c>
      <c r="E86" s="55">
        <f t="shared" ref="E86:E95" si="9">C86*D86</f>
        <v>0.4</v>
      </c>
    </row>
    <row r="87" spans="1:6">
      <c r="A87" s="220"/>
      <c r="B87" s="17" t="s">
        <v>22</v>
      </c>
      <c r="C87">
        <v>1</v>
      </c>
      <c r="D87" s="47">
        <v>0.09</v>
      </c>
      <c r="E87" s="55">
        <f t="shared" si="9"/>
        <v>0.09</v>
      </c>
    </row>
    <row r="88" spans="1:6" ht="119">
      <c r="A88" s="220"/>
      <c r="B88" s="18" t="s">
        <v>23</v>
      </c>
      <c r="C88">
        <v>1</v>
      </c>
      <c r="D88" s="47">
        <v>5</v>
      </c>
      <c r="E88" s="55">
        <f t="shared" si="9"/>
        <v>5</v>
      </c>
      <c r="F88" s="11" t="s">
        <v>91</v>
      </c>
    </row>
    <row r="89" spans="1:6">
      <c r="A89" s="223" t="s">
        <v>24</v>
      </c>
      <c r="B89" s="20" t="s">
        <v>25</v>
      </c>
      <c r="C89" s="53">
        <f>1/450</f>
        <v>2.2222222222222222E-3</v>
      </c>
      <c r="D89" s="47">
        <v>38</v>
      </c>
      <c r="E89" s="55">
        <f t="shared" si="9"/>
        <v>8.4444444444444447E-2</v>
      </c>
    </row>
    <row r="90" spans="1:6" ht="68">
      <c r="A90" s="223"/>
      <c r="B90" s="21" t="s">
        <v>26</v>
      </c>
      <c r="C90">
        <f>1/25</f>
        <v>0.04</v>
      </c>
      <c r="D90" s="47">
        <v>3.23</v>
      </c>
      <c r="E90" s="55">
        <f t="shared" si="9"/>
        <v>0.12920000000000001</v>
      </c>
      <c r="F90" s="54" t="s">
        <v>92</v>
      </c>
    </row>
    <row r="91" spans="1:6" ht="68">
      <c r="A91" s="223"/>
      <c r="B91" s="22" t="s">
        <v>27</v>
      </c>
      <c r="C91">
        <f>1/25</f>
        <v>0.04</v>
      </c>
      <c r="D91" s="47">
        <v>4.47</v>
      </c>
      <c r="E91" s="55">
        <f t="shared" si="9"/>
        <v>0.17879999999999999</v>
      </c>
      <c r="F91" s="54" t="s">
        <v>92</v>
      </c>
    </row>
    <row r="92" spans="1:6" ht="68">
      <c r="A92" s="223"/>
      <c r="B92" s="22" t="s">
        <v>28</v>
      </c>
      <c r="C92">
        <v>0.05</v>
      </c>
      <c r="D92" s="47">
        <v>6.74</v>
      </c>
      <c r="E92" s="55">
        <f t="shared" si="9"/>
        <v>0.33700000000000002</v>
      </c>
      <c r="F92" s="54" t="s">
        <v>93</v>
      </c>
    </row>
    <row r="93" spans="1:6" ht="68">
      <c r="A93" s="188" t="s">
        <v>10</v>
      </c>
      <c r="B93" s="32" t="s">
        <v>48</v>
      </c>
      <c r="C93">
        <v>1</v>
      </c>
      <c r="D93" s="47">
        <v>0.06</v>
      </c>
      <c r="E93" s="55">
        <f t="shared" si="9"/>
        <v>0.06</v>
      </c>
      <c r="F93" s="54"/>
    </row>
    <row r="94" spans="1:6" ht="17">
      <c r="A94" s="220" t="s">
        <v>20</v>
      </c>
      <c r="B94" s="14" t="s">
        <v>79</v>
      </c>
      <c r="C94">
        <v>1</v>
      </c>
      <c r="D94" s="47">
        <v>0.16</v>
      </c>
      <c r="E94" s="55">
        <f t="shared" si="9"/>
        <v>0.16</v>
      </c>
    </row>
    <row r="95" spans="1:6" ht="17">
      <c r="A95" s="220"/>
      <c r="B95" s="14" t="s">
        <v>80</v>
      </c>
      <c r="C95">
        <v>1</v>
      </c>
      <c r="D95" s="122">
        <v>0.08</v>
      </c>
      <c r="E95" s="55">
        <f t="shared" si="9"/>
        <v>0.08</v>
      </c>
    </row>
    <row r="97" spans="1:9">
      <c r="A97" s="1" t="s">
        <v>89</v>
      </c>
      <c r="B97" s="58">
        <f>SUM(E85:E95)</f>
        <v>6.9194444444444434</v>
      </c>
    </row>
    <row r="98" spans="1:9">
      <c r="A98" s="1"/>
      <c r="B98" s="72"/>
    </row>
    <row r="99" spans="1:9">
      <c r="A99" s="2"/>
      <c r="B99" s="2"/>
      <c r="C99" s="2"/>
      <c r="D99" s="2"/>
      <c r="E99" s="2"/>
      <c r="F99" s="2"/>
      <c r="G99" s="2"/>
      <c r="H99" s="2"/>
      <c r="I99" s="2"/>
    </row>
    <row r="101" spans="1:9">
      <c r="A101" s="219" t="s">
        <v>219</v>
      </c>
      <c r="B101" s="219"/>
      <c r="C101" s="219"/>
      <c r="D101" s="219"/>
      <c r="E101" s="219"/>
    </row>
    <row r="103" spans="1:9">
      <c r="C103" s="1" t="s">
        <v>1</v>
      </c>
      <c r="D103" s="1" t="s">
        <v>2</v>
      </c>
      <c r="E103" s="1" t="s">
        <v>12</v>
      </c>
      <c r="F103" s="1" t="s">
        <v>5</v>
      </c>
    </row>
    <row r="104" spans="1:9" ht="17">
      <c r="A104" s="220" t="s">
        <v>7</v>
      </c>
      <c r="B104" s="52" t="s">
        <v>220</v>
      </c>
      <c r="C104">
        <v>1</v>
      </c>
      <c r="D104" s="47">
        <v>0.24</v>
      </c>
      <c r="E104" s="56">
        <f>C104*D104</f>
        <v>0.24</v>
      </c>
      <c r="F104" s="51"/>
    </row>
    <row r="105" spans="1:9" ht="17">
      <c r="A105" s="220"/>
      <c r="B105" s="25" t="s">
        <v>221</v>
      </c>
      <c r="C105">
        <v>1</v>
      </c>
      <c r="D105" s="122">
        <v>0.01</v>
      </c>
      <c r="E105" s="55">
        <f t="shared" ref="E105:E107" si="10">C105*D105</f>
        <v>0.01</v>
      </c>
    </row>
    <row r="106" spans="1:9">
      <c r="A106" s="220"/>
      <c r="B106" s="17" t="s">
        <v>222</v>
      </c>
      <c r="C106">
        <v>1</v>
      </c>
      <c r="D106" s="47">
        <v>0.42</v>
      </c>
      <c r="E106" s="55">
        <f t="shared" si="10"/>
        <v>0.42</v>
      </c>
    </row>
    <row r="107" spans="1:9">
      <c r="A107" s="1" t="s">
        <v>244</v>
      </c>
      <c r="B107" t="s">
        <v>223</v>
      </c>
      <c r="C107">
        <v>1</v>
      </c>
      <c r="D107" s="72">
        <v>1</v>
      </c>
      <c r="E107" s="55">
        <f t="shared" si="10"/>
        <v>1</v>
      </c>
    </row>
    <row r="109" spans="1:9">
      <c r="A109" s="1" t="s">
        <v>224</v>
      </c>
      <c r="B109" s="50">
        <f>SUM(E104:E107)</f>
        <v>1.67</v>
      </c>
    </row>
    <row r="111" spans="1:9">
      <c r="A111" s="2"/>
      <c r="B111" s="2"/>
      <c r="C111" s="2"/>
      <c r="D111" s="2"/>
      <c r="E111" s="2"/>
      <c r="F111" s="2"/>
      <c r="G111" s="2"/>
      <c r="H111" s="2"/>
      <c r="I111" s="2"/>
    </row>
    <row r="113" spans="1:9">
      <c r="B113" s="1" t="s">
        <v>94</v>
      </c>
    </row>
    <row r="115" spans="1:9">
      <c r="A115" s="37" t="s">
        <v>59</v>
      </c>
      <c r="B115" s="1" t="s">
        <v>146</v>
      </c>
      <c r="C115" s="1" t="s">
        <v>147</v>
      </c>
      <c r="D115" s="1" t="s">
        <v>148</v>
      </c>
    </row>
    <row r="116" spans="1:9">
      <c r="A116" t="s">
        <v>55</v>
      </c>
      <c r="B116" s="57">
        <f>E19*$B$46</f>
        <v>0</v>
      </c>
      <c r="C116" s="58">
        <f>F19*$B$46</f>
        <v>0</v>
      </c>
      <c r="D116" s="58">
        <f>G19*$B$46</f>
        <v>0</v>
      </c>
    </row>
    <row r="117" spans="1:9">
      <c r="A117" t="s">
        <v>56</v>
      </c>
      <c r="B117" s="58">
        <f>E20*$B$60</f>
        <v>0</v>
      </c>
      <c r="C117" s="58">
        <f>F20*$B$60</f>
        <v>0</v>
      </c>
      <c r="D117" s="58">
        <f>G20*$B$60</f>
        <v>0</v>
      </c>
    </row>
    <row r="118" spans="1:9">
      <c r="A118" t="s">
        <v>57</v>
      </c>
      <c r="B118" s="58">
        <f>E21*$B$79</f>
        <v>0</v>
      </c>
      <c r="C118" s="58">
        <f>F21*$B$79</f>
        <v>0</v>
      </c>
      <c r="D118" s="58">
        <f>G21*$B$79</f>
        <v>0</v>
      </c>
    </row>
    <row r="119" spans="1:9">
      <c r="A119" t="s">
        <v>58</v>
      </c>
      <c r="B119" s="58">
        <f>E22*$B$97</f>
        <v>0</v>
      </c>
      <c r="C119" s="58">
        <f>F22*$B$97</f>
        <v>0</v>
      </c>
      <c r="D119" s="58">
        <f>G22*$B$97</f>
        <v>0</v>
      </c>
    </row>
    <row r="120" spans="1:9">
      <c r="A120" t="s">
        <v>225</v>
      </c>
      <c r="B120" s="58">
        <f>E23*$B$109</f>
        <v>0</v>
      </c>
      <c r="C120" s="58">
        <f t="shared" ref="C120:D120" si="11">F23*$B$109</f>
        <v>0</v>
      </c>
      <c r="D120" s="58">
        <f t="shared" si="11"/>
        <v>0</v>
      </c>
    </row>
    <row r="122" spans="1:9">
      <c r="A122" s="2"/>
      <c r="B122" s="2"/>
      <c r="C122" s="2"/>
      <c r="D122" s="2"/>
      <c r="E122" s="2"/>
      <c r="F122" s="2"/>
      <c r="G122" s="2"/>
      <c r="H122" s="2"/>
      <c r="I122" s="2"/>
    </row>
  </sheetData>
  <mergeCells count="25">
    <mergeCell ref="A31:A36"/>
    <mergeCell ref="A37:A39"/>
    <mergeCell ref="A40:A41"/>
    <mergeCell ref="A43:A44"/>
    <mergeCell ref="A1:E1"/>
    <mergeCell ref="A16:E16"/>
    <mergeCell ref="A28:E28"/>
    <mergeCell ref="A29:E29"/>
    <mergeCell ref="A5:E5"/>
    <mergeCell ref="B9:D9"/>
    <mergeCell ref="E17:G17"/>
    <mergeCell ref="A101:E101"/>
    <mergeCell ref="A104:A106"/>
    <mergeCell ref="A89:A92"/>
    <mergeCell ref="A94:A95"/>
    <mergeCell ref="A49:E49"/>
    <mergeCell ref="A53:A54"/>
    <mergeCell ref="A57:A58"/>
    <mergeCell ref="A63:E63"/>
    <mergeCell ref="A66:A68"/>
    <mergeCell ref="A69:A71"/>
    <mergeCell ref="A72:A73"/>
    <mergeCell ref="A76:A77"/>
    <mergeCell ref="A82:E82"/>
    <mergeCell ref="A85:A88"/>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Lists!$A$5:$A$6</xm:f>
          </x14:formula1>
          <xm:sqref>B19:B23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1"/>
  <sheetViews>
    <sheetView topLeftCell="A11" workbookViewId="0">
      <selection activeCell="E21" sqref="E21"/>
    </sheetView>
  </sheetViews>
  <sheetFormatPr baseColWidth="10" defaultColWidth="10.6640625" defaultRowHeight="16"/>
  <cols>
    <col min="1" max="1" width="54.5" bestFit="1" customWidth="1"/>
    <col min="2" max="2" width="36" customWidth="1"/>
    <col min="3" max="3" width="43.5" customWidth="1"/>
    <col min="4" max="4" width="31.33203125" customWidth="1"/>
    <col min="5" max="5" width="38.1640625" customWidth="1"/>
    <col min="6" max="6" width="27.83203125" customWidth="1"/>
    <col min="7" max="7" width="33.5" customWidth="1"/>
  </cols>
  <sheetData>
    <row r="1" spans="1:9" s="6" customFormat="1" ht="24">
      <c r="A1" s="221" t="s">
        <v>98</v>
      </c>
      <c r="B1" s="221"/>
      <c r="C1" s="221"/>
      <c r="D1" s="221"/>
      <c r="E1" s="221"/>
    </row>
    <row r="2" spans="1:9">
      <c r="A2" s="123" t="s">
        <v>3</v>
      </c>
    </row>
    <row r="4" spans="1:9">
      <c r="A4" s="2"/>
      <c r="B4" s="2"/>
      <c r="C4" s="2"/>
      <c r="D4" s="2"/>
      <c r="E4" s="2"/>
      <c r="F4" s="2"/>
      <c r="G4" s="2"/>
      <c r="H4" s="2"/>
      <c r="I4" s="2"/>
    </row>
    <row r="5" spans="1:9">
      <c r="A5" s="219" t="s">
        <v>99</v>
      </c>
      <c r="B5" s="219"/>
      <c r="C5" s="219"/>
      <c r="D5" s="219"/>
    </row>
    <row r="6" spans="1:9">
      <c r="B6" s="1"/>
      <c r="C6" s="4"/>
    </row>
    <row r="7" spans="1:9">
      <c r="A7" s="129" t="s">
        <v>195</v>
      </c>
      <c r="B7" s="1"/>
      <c r="C7" s="4"/>
    </row>
    <row r="8" spans="1:9">
      <c r="B8" s="1"/>
      <c r="C8" s="4"/>
    </row>
    <row r="9" spans="1:9">
      <c r="B9" s="219" t="s">
        <v>4</v>
      </c>
      <c r="C9" s="219"/>
      <c r="D9" s="219"/>
    </row>
    <row r="10" spans="1:9">
      <c r="A10" s="130" t="s">
        <v>139</v>
      </c>
      <c r="B10" s="121" t="s">
        <v>146</v>
      </c>
      <c r="C10" s="121" t="s">
        <v>147</v>
      </c>
      <c r="D10" s="121" t="s">
        <v>148</v>
      </c>
      <c r="E10" s="1" t="s">
        <v>5</v>
      </c>
    </row>
    <row r="11" spans="1:9" ht="85">
      <c r="A11" s="38" t="s">
        <v>153</v>
      </c>
      <c r="B11" s="74"/>
      <c r="C11" s="41"/>
      <c r="D11" s="41"/>
      <c r="E11" s="60" t="s">
        <v>215</v>
      </c>
    </row>
    <row r="12" spans="1:9">
      <c r="B12" s="64"/>
      <c r="E12" s="23"/>
    </row>
    <row r="13" spans="1:9">
      <c r="B13" s="4"/>
    </row>
    <row r="14" spans="1:9">
      <c r="A14" s="2"/>
      <c r="B14" s="2"/>
      <c r="C14" s="2"/>
      <c r="D14" s="2"/>
      <c r="E14" s="2"/>
      <c r="F14" s="2"/>
      <c r="G14" s="2"/>
      <c r="H14" s="2"/>
      <c r="I14" s="2"/>
    </row>
    <row r="16" spans="1:9">
      <c r="A16" s="219" t="s">
        <v>161</v>
      </c>
      <c r="B16" s="219"/>
      <c r="C16" s="219"/>
      <c r="D16" s="219"/>
      <c r="E16" s="219"/>
    </row>
    <row r="17" spans="1:9">
      <c r="A17" s="121"/>
      <c r="B17" s="121"/>
      <c r="C17" s="121"/>
      <c r="D17" s="121"/>
      <c r="E17" s="121"/>
    </row>
    <row r="18" spans="1:9">
      <c r="A18" s="133" t="s">
        <v>194</v>
      </c>
      <c r="B18" s="121"/>
      <c r="C18" s="121"/>
      <c r="D18" s="121"/>
      <c r="E18" s="121"/>
    </row>
    <row r="19" spans="1:9">
      <c r="B19" s="35"/>
    </row>
    <row r="20" spans="1:9" ht="17">
      <c r="A20" s="59" t="s">
        <v>59</v>
      </c>
      <c r="B20" s="68" t="s">
        <v>102</v>
      </c>
      <c r="C20" s="69" t="s">
        <v>5</v>
      </c>
      <c r="D20" s="66"/>
      <c r="E20" s="35"/>
    </row>
    <row r="21" spans="1:9" ht="68">
      <c r="A21" t="s">
        <v>151</v>
      </c>
      <c r="B21" s="41"/>
      <c r="C21" s="131" t="s">
        <v>251</v>
      </c>
      <c r="D21" s="64"/>
      <c r="E21" s="64"/>
    </row>
    <row r="22" spans="1:9" ht="51">
      <c r="A22" t="s">
        <v>145</v>
      </c>
      <c r="B22" s="41"/>
      <c r="C22" s="131" t="s">
        <v>214</v>
      </c>
      <c r="D22" s="64"/>
      <c r="E22" s="64"/>
    </row>
    <row r="23" spans="1:9">
      <c r="B23" s="64"/>
      <c r="C23" s="67"/>
      <c r="D23" s="64"/>
      <c r="E23" s="64"/>
    </row>
    <row r="24" spans="1:9">
      <c r="A24" s="4"/>
      <c r="B24" s="64"/>
      <c r="C24" s="65"/>
      <c r="D24" s="64"/>
      <c r="E24" s="64"/>
    </row>
    <row r="25" spans="1:9">
      <c r="A25" s="2"/>
      <c r="B25" s="2"/>
      <c r="C25" s="2"/>
      <c r="D25" s="2"/>
      <c r="E25" s="2"/>
      <c r="F25" s="2"/>
      <c r="G25" s="2"/>
      <c r="H25" s="2"/>
      <c r="I25" s="2"/>
    </row>
    <row r="26" spans="1:9">
      <c r="A26" s="35"/>
      <c r="B26" s="64"/>
    </row>
    <row r="27" spans="1:9">
      <c r="A27" s="219" t="s">
        <v>103</v>
      </c>
      <c r="B27" s="219"/>
      <c r="C27" s="219"/>
      <c r="D27" s="219"/>
      <c r="E27" s="219"/>
      <c r="F27" s="219"/>
    </row>
    <row r="29" spans="1:9">
      <c r="C29" s="35" t="s">
        <v>0</v>
      </c>
      <c r="D29" s="1" t="s">
        <v>106</v>
      </c>
      <c r="E29" s="1" t="s">
        <v>2</v>
      </c>
      <c r="F29" s="1" t="s">
        <v>12</v>
      </c>
      <c r="G29" s="1" t="s">
        <v>5</v>
      </c>
    </row>
    <row r="30" spans="1:9">
      <c r="A30" s="220" t="s">
        <v>36</v>
      </c>
      <c r="B30" s="19" t="s">
        <v>37</v>
      </c>
      <c r="C30" s="19">
        <v>2</v>
      </c>
      <c r="D30" s="19">
        <v>1</v>
      </c>
      <c r="E30" s="47">
        <v>15.66</v>
      </c>
      <c r="F30" s="55">
        <f>C30*E30</f>
        <v>31.32</v>
      </c>
    </row>
    <row r="31" spans="1:9">
      <c r="A31" s="220"/>
      <c r="B31" s="19" t="s">
        <v>38</v>
      </c>
      <c r="C31" s="19">
        <v>5</v>
      </c>
      <c r="D31" s="19">
        <v>1</v>
      </c>
      <c r="E31" s="47">
        <v>0.8</v>
      </c>
      <c r="F31" s="55">
        <f t="shared" ref="F31:F40" si="0">C31*E31</f>
        <v>4</v>
      </c>
    </row>
    <row r="32" spans="1:9">
      <c r="A32" s="220"/>
      <c r="B32" s="19" t="s">
        <v>39</v>
      </c>
      <c r="C32" s="19">
        <v>2</v>
      </c>
      <c r="D32" s="19">
        <v>1</v>
      </c>
      <c r="E32" s="47">
        <v>2.09</v>
      </c>
      <c r="F32" s="55">
        <f t="shared" si="0"/>
        <v>4.18</v>
      </c>
    </row>
    <row r="33" spans="1:9" ht="34">
      <c r="A33" s="220" t="s">
        <v>7</v>
      </c>
      <c r="B33" s="31" t="s">
        <v>40</v>
      </c>
      <c r="C33" s="19">
        <v>10</v>
      </c>
      <c r="D33" s="19" t="s">
        <v>105</v>
      </c>
      <c r="E33" s="71">
        <v>66.45</v>
      </c>
      <c r="F33" s="55">
        <f t="shared" si="0"/>
        <v>664.5</v>
      </c>
      <c r="G33" s="32" t="s">
        <v>41</v>
      </c>
    </row>
    <row r="34" spans="1:9">
      <c r="A34" s="220"/>
      <c r="B34" s="19" t="s">
        <v>42</v>
      </c>
      <c r="C34" s="19">
        <v>10</v>
      </c>
      <c r="D34" s="19">
        <v>20</v>
      </c>
      <c r="E34" s="71">
        <v>4.21</v>
      </c>
      <c r="F34" s="55">
        <f t="shared" si="0"/>
        <v>42.1</v>
      </c>
      <c r="G34" s="19" t="s">
        <v>43</v>
      </c>
    </row>
    <row r="35" spans="1:9" ht="136">
      <c r="A35" s="220"/>
      <c r="B35" s="22" t="s">
        <v>44</v>
      </c>
      <c r="C35" s="141" t="e">
        <f>(2*('3. Children (0-4 years)'!$B$25+'4. Children (5-14 years)'!$B$25))/SUM($B$11:D11)</f>
        <v>#DIV/0!</v>
      </c>
      <c r="D35" s="19">
        <v>1</v>
      </c>
      <c r="E35" s="47">
        <v>2.71</v>
      </c>
      <c r="F35" s="55" t="e">
        <f t="shared" si="0"/>
        <v>#DIV/0!</v>
      </c>
      <c r="G35" s="32" t="s">
        <v>192</v>
      </c>
    </row>
    <row r="36" spans="1:9" ht="136">
      <c r="A36" s="220"/>
      <c r="B36" s="70" t="s">
        <v>45</v>
      </c>
      <c r="C36" s="141" t="e">
        <f>(2*('3. Children (0-4 years)'!$B$25+'4. Children (5-14 years)'!$B$25))/SUM($B$11:D11)</f>
        <v>#DIV/0!</v>
      </c>
      <c r="D36" s="167">
        <v>50</v>
      </c>
      <c r="E36" s="47">
        <v>0.09</v>
      </c>
      <c r="F36" s="55" t="e">
        <f t="shared" si="0"/>
        <v>#DIV/0!</v>
      </c>
      <c r="G36" s="70" t="s">
        <v>193</v>
      </c>
    </row>
    <row r="37" spans="1:9">
      <c r="A37" s="220"/>
      <c r="B37" s="19" t="s">
        <v>46</v>
      </c>
      <c r="C37" s="19">
        <v>50</v>
      </c>
      <c r="D37" s="19">
        <v>20</v>
      </c>
      <c r="E37" s="47">
        <v>1.21</v>
      </c>
      <c r="F37" s="55">
        <f t="shared" si="0"/>
        <v>60.5</v>
      </c>
      <c r="G37" s="167" t="s">
        <v>189</v>
      </c>
    </row>
    <row r="38" spans="1:9">
      <c r="A38" s="220"/>
      <c r="B38" s="19" t="s">
        <v>47</v>
      </c>
      <c r="C38" s="19">
        <v>100</v>
      </c>
      <c r="D38" s="19">
        <v>25</v>
      </c>
      <c r="E38" s="47">
        <v>1.35</v>
      </c>
      <c r="F38" s="55">
        <f t="shared" si="0"/>
        <v>135</v>
      </c>
      <c r="G38" s="167" t="s">
        <v>190</v>
      </c>
      <c r="H38" s="33"/>
    </row>
    <row r="39" spans="1:9">
      <c r="A39" s="220"/>
      <c r="B39" s="19" t="s">
        <v>49</v>
      </c>
      <c r="C39" s="140" t="e">
        <f>(0.001*('3. Children (0-4 years)'!$B$12+'4. Children (5-14 years)'!$B$12))/SUM($B$11:D11)</f>
        <v>#DIV/0!</v>
      </c>
      <c r="D39" s="19" t="s">
        <v>107</v>
      </c>
      <c r="E39" s="71">
        <v>9.5399999999999991</v>
      </c>
      <c r="F39" s="55" t="e">
        <f t="shared" si="0"/>
        <v>#DIV/0!</v>
      </c>
      <c r="G39" t="s">
        <v>104</v>
      </c>
    </row>
    <row r="40" spans="1:9">
      <c r="A40" s="220"/>
      <c r="B40" s="7" t="s">
        <v>50</v>
      </c>
      <c r="C40" s="73">
        <v>10</v>
      </c>
      <c r="D40" s="19" t="s">
        <v>108</v>
      </c>
      <c r="E40" s="72">
        <v>9</v>
      </c>
      <c r="F40" s="55">
        <f t="shared" si="0"/>
        <v>90</v>
      </c>
    </row>
    <row r="41" spans="1:9">
      <c r="A41" s="174"/>
      <c r="B41" s="175"/>
    </row>
    <row r="42" spans="1:9">
      <c r="A42" s="1" t="s">
        <v>109</v>
      </c>
      <c r="B42" s="50" t="e">
        <f>SUM(F30:F40)</f>
        <v>#DIV/0!</v>
      </c>
    </row>
    <row r="43" spans="1:9">
      <c r="A43" s="5"/>
      <c r="B43" s="75"/>
      <c r="C43" s="2"/>
      <c r="D43" s="2"/>
      <c r="E43" s="2"/>
      <c r="F43" s="2"/>
      <c r="G43" s="2"/>
      <c r="H43" s="2"/>
      <c r="I43" s="2"/>
    </row>
    <row r="45" spans="1:9">
      <c r="A45" s="219" t="s">
        <v>110</v>
      </c>
      <c r="B45" s="219"/>
      <c r="C45" s="219"/>
      <c r="D45" s="219"/>
      <c r="E45" s="219"/>
    </row>
    <row r="46" spans="1:9">
      <c r="A46" s="219" t="s">
        <v>156</v>
      </c>
      <c r="B46" s="219"/>
      <c r="C46" s="219"/>
      <c r="D46" s="219"/>
      <c r="E46" s="219"/>
    </row>
    <row r="47" spans="1:9">
      <c r="B47" s="1"/>
    </row>
    <row r="48" spans="1:9" ht="85">
      <c r="A48" s="1" t="s">
        <v>36</v>
      </c>
      <c r="B48" s="134" t="s">
        <v>159</v>
      </c>
      <c r="C48" s="1" t="s">
        <v>0</v>
      </c>
      <c r="D48" s="1" t="s">
        <v>2</v>
      </c>
      <c r="E48" s="1" t="s">
        <v>12</v>
      </c>
      <c r="F48" s="1" t="s">
        <v>5</v>
      </c>
    </row>
    <row r="49" spans="1:9">
      <c r="A49" s="15" t="s">
        <v>154</v>
      </c>
      <c r="B49" s="64"/>
      <c r="C49">
        <v>2</v>
      </c>
      <c r="D49">
        <v>48.91</v>
      </c>
      <c r="E49" s="77">
        <f>C49*D49</f>
        <v>97.82</v>
      </c>
    </row>
    <row r="50" spans="1:9">
      <c r="A50" s="26" t="s">
        <v>29</v>
      </c>
      <c r="B50" s="64"/>
      <c r="C50">
        <v>1</v>
      </c>
      <c r="D50">
        <v>945.33</v>
      </c>
      <c r="E50" s="77">
        <f t="shared" ref="E50:E54" si="1">C50*D50</f>
        <v>945.33</v>
      </c>
    </row>
    <row r="51" spans="1:9">
      <c r="A51" s="76" t="s">
        <v>30</v>
      </c>
      <c r="B51" s="135"/>
      <c r="C51">
        <v>1</v>
      </c>
      <c r="D51">
        <v>436.05</v>
      </c>
      <c r="E51" s="77">
        <f t="shared" si="1"/>
        <v>436.05</v>
      </c>
    </row>
    <row r="52" spans="1:9">
      <c r="A52" s="29" t="s">
        <v>31</v>
      </c>
      <c r="B52" s="64"/>
      <c r="C52">
        <v>1</v>
      </c>
      <c r="D52">
        <v>534.95000000000005</v>
      </c>
      <c r="E52" s="77">
        <f t="shared" si="1"/>
        <v>534.95000000000005</v>
      </c>
    </row>
    <row r="53" spans="1:9">
      <c r="A53" s="16" t="s">
        <v>6</v>
      </c>
      <c r="B53" s="64"/>
      <c r="C53">
        <v>1</v>
      </c>
      <c r="D53">
        <v>1040.17</v>
      </c>
      <c r="E53" s="77">
        <f t="shared" si="1"/>
        <v>1040.17</v>
      </c>
    </row>
    <row r="54" spans="1:9">
      <c r="A54" s="18" t="s">
        <v>155</v>
      </c>
      <c r="B54" s="41" t="s">
        <v>65</v>
      </c>
      <c r="C54">
        <v>1</v>
      </c>
      <c r="D54">
        <v>1000</v>
      </c>
      <c r="E54" s="77">
        <f t="shared" si="1"/>
        <v>1000</v>
      </c>
    </row>
    <row r="55" spans="1:9">
      <c r="A55" s="18"/>
      <c r="B55" s="7"/>
      <c r="E55" s="137"/>
    </row>
    <row r="56" spans="1:9">
      <c r="A56" s="18" t="s">
        <v>162</v>
      </c>
      <c r="B56" s="176">
        <v>0.1</v>
      </c>
      <c r="E56" s="137"/>
    </row>
    <row r="58" spans="1:9">
      <c r="A58" s="1" t="s">
        <v>111</v>
      </c>
      <c r="B58" s="78">
        <f>SUM(E49:E54)*(1+B56)</f>
        <v>4459.7520000000004</v>
      </c>
    </row>
    <row r="59" spans="1:9">
      <c r="A59" s="2"/>
      <c r="B59" s="2"/>
      <c r="C59" s="2"/>
      <c r="D59" s="2"/>
      <c r="E59" s="2"/>
      <c r="F59" s="2"/>
      <c r="G59" s="2"/>
      <c r="H59" s="2"/>
      <c r="I59" s="2"/>
    </row>
    <row r="61" spans="1:9">
      <c r="A61" s="219" t="s">
        <v>112</v>
      </c>
      <c r="B61" s="219"/>
      <c r="C61" s="219"/>
      <c r="D61" s="219"/>
      <c r="E61" s="219"/>
    </row>
    <row r="62" spans="1:9">
      <c r="B62" s="1"/>
    </row>
    <row r="63" spans="1:9" ht="51">
      <c r="A63" s="1" t="s">
        <v>36</v>
      </c>
      <c r="B63" s="134" t="s">
        <v>158</v>
      </c>
      <c r="C63" s="1" t="s">
        <v>0</v>
      </c>
      <c r="D63" s="1" t="s">
        <v>2</v>
      </c>
      <c r="E63" s="1" t="s">
        <v>12</v>
      </c>
      <c r="F63" s="1" t="s">
        <v>5</v>
      </c>
    </row>
    <row r="64" spans="1:9">
      <c r="A64" s="4" t="s">
        <v>157</v>
      </c>
      <c r="B64" s="7"/>
      <c r="C64">
        <v>1</v>
      </c>
      <c r="D64">
        <v>1040.17</v>
      </c>
      <c r="E64" s="77">
        <f t="shared" ref="E64" si="2">C64*D64</f>
        <v>1040.17</v>
      </c>
    </row>
    <row r="65" spans="1:9">
      <c r="A65" s="4"/>
      <c r="B65" s="7"/>
      <c r="E65" s="137"/>
    </row>
    <row r="66" spans="1:9">
      <c r="A66" s="18" t="s">
        <v>162</v>
      </c>
      <c r="B66" s="176">
        <v>0.1</v>
      </c>
      <c r="E66" s="137"/>
    </row>
    <row r="68" spans="1:9">
      <c r="A68" s="1" t="s">
        <v>111</v>
      </c>
      <c r="B68" s="78">
        <f>E64*(1+B56)</f>
        <v>1144.1870000000001</v>
      </c>
    </row>
    <row r="69" spans="1:9">
      <c r="A69" s="2"/>
      <c r="B69" s="2"/>
      <c r="C69" s="2"/>
      <c r="D69" s="2"/>
      <c r="E69" s="2"/>
      <c r="F69" s="2"/>
      <c r="G69" s="2"/>
      <c r="H69" s="2"/>
      <c r="I69" s="2"/>
    </row>
    <row r="71" spans="1:9">
      <c r="B71" s="1" t="s">
        <v>94</v>
      </c>
    </row>
    <row r="73" spans="1:9">
      <c r="B73" s="1" t="s">
        <v>146</v>
      </c>
      <c r="C73" s="1" t="s">
        <v>147</v>
      </c>
      <c r="D73" s="1" t="s">
        <v>148</v>
      </c>
    </row>
    <row r="74" spans="1:9">
      <c r="A74" s="1" t="s">
        <v>103</v>
      </c>
      <c r="B74" s="80" t="e">
        <f>B11*$B$42</f>
        <v>#DIV/0!</v>
      </c>
      <c r="C74" s="80" t="e">
        <f t="shared" ref="C74:D74" si="3">C11*$B$42</f>
        <v>#DIV/0!</v>
      </c>
      <c r="D74" s="80" t="e">
        <f t="shared" si="3"/>
        <v>#DIV/0!</v>
      </c>
    </row>
    <row r="75" spans="1:9">
      <c r="A75" s="1"/>
      <c r="B75" s="137"/>
    </row>
    <row r="76" spans="1:9">
      <c r="A76" s="1" t="s">
        <v>36</v>
      </c>
      <c r="B76" s="79"/>
    </row>
    <row r="77" spans="1:9">
      <c r="A77" t="s">
        <v>160</v>
      </c>
      <c r="B77" s="80">
        <f>B21*B58</f>
        <v>0</v>
      </c>
    </row>
    <row r="78" spans="1:9">
      <c r="A78" t="s">
        <v>101</v>
      </c>
      <c r="B78" s="80">
        <f>B22*B68</f>
        <v>0</v>
      </c>
    </row>
    <row r="79" spans="1:9">
      <c r="A79" s="138"/>
      <c r="B79" s="139"/>
    </row>
    <row r="81" spans="1:9">
      <c r="A81" s="2"/>
      <c r="B81" s="2"/>
      <c r="C81" s="2"/>
      <c r="D81" s="2"/>
      <c r="E81" s="2"/>
      <c r="F81" s="2"/>
      <c r="G81" s="2"/>
      <c r="H81" s="2"/>
      <c r="I81" s="2"/>
    </row>
  </sheetData>
  <mergeCells count="10">
    <mergeCell ref="A1:E1"/>
    <mergeCell ref="A45:E45"/>
    <mergeCell ref="A46:E46"/>
    <mergeCell ref="A61:E61"/>
    <mergeCell ref="A16:E16"/>
    <mergeCell ref="A30:A32"/>
    <mergeCell ref="A33:A40"/>
    <mergeCell ref="A27:F27"/>
    <mergeCell ref="A5:D5"/>
    <mergeCell ref="B9:D9"/>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Lists!$A$5:$A$6</xm:f>
          </x14:formula1>
          <xm:sqref>B24 B54:B55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3FCEC-0DBD-F048-8074-B915E978F4A3}">
  <dimension ref="A1:I14"/>
  <sheetViews>
    <sheetView workbookViewId="0">
      <selection activeCell="B11" sqref="B11"/>
    </sheetView>
  </sheetViews>
  <sheetFormatPr baseColWidth="10" defaultColWidth="11" defaultRowHeight="16"/>
  <cols>
    <col min="1" max="1" width="53.83203125" customWidth="1"/>
    <col min="2" max="2" width="45.1640625" customWidth="1"/>
    <col min="3" max="3" width="36.83203125" customWidth="1"/>
    <col min="4" max="4" width="37" customWidth="1"/>
  </cols>
  <sheetData>
    <row r="1" spans="1:9" s="6" customFormat="1" ht="24">
      <c r="A1" s="221" t="s">
        <v>226</v>
      </c>
      <c r="B1" s="221"/>
      <c r="C1" s="221"/>
      <c r="D1" s="221"/>
      <c r="E1" s="221"/>
      <c r="F1" s="221"/>
      <c r="G1" s="221"/>
      <c r="H1" s="221"/>
      <c r="I1" s="221"/>
    </row>
    <row r="2" spans="1:9">
      <c r="A2" s="123" t="s">
        <v>3</v>
      </c>
    </row>
    <row r="4" spans="1:9">
      <c r="A4" s="2"/>
      <c r="B4" s="2"/>
      <c r="C4" s="2"/>
      <c r="D4" s="2"/>
      <c r="E4" s="2"/>
      <c r="F4" s="2"/>
      <c r="G4" s="2"/>
      <c r="H4" s="2"/>
      <c r="I4" s="2"/>
    </row>
    <row r="6" spans="1:9">
      <c r="C6" s="189" t="s">
        <v>5</v>
      </c>
    </row>
    <row r="7" spans="1:9" ht="34">
      <c r="A7" s="60" t="s">
        <v>227</v>
      </c>
      <c r="B7" s="192"/>
      <c r="C7" s="190" t="s">
        <v>253</v>
      </c>
    </row>
    <row r="8" spans="1:9" ht="34">
      <c r="A8" t="s">
        <v>229</v>
      </c>
      <c r="B8" s="41"/>
      <c r="C8" s="190" t="s">
        <v>234</v>
      </c>
    </row>
    <row r="9" spans="1:9" ht="102">
      <c r="A9" t="s">
        <v>230</v>
      </c>
      <c r="B9" s="41"/>
      <c r="C9" s="190" t="s">
        <v>254</v>
      </c>
    </row>
    <row r="10" spans="1:9" ht="34">
      <c r="A10" t="s">
        <v>228</v>
      </c>
      <c r="B10" s="192"/>
      <c r="C10" s="190" t="s">
        <v>233</v>
      </c>
    </row>
    <row r="11" spans="1:9" ht="51">
      <c r="A11" t="s">
        <v>231</v>
      </c>
      <c r="B11" s="41"/>
      <c r="C11" s="191" t="s">
        <v>252</v>
      </c>
    </row>
    <row r="13" spans="1:9">
      <c r="A13" s="1" t="s">
        <v>232</v>
      </c>
      <c r="B13" s="50">
        <f>(B7+(B8*B9*B10))*B11</f>
        <v>0</v>
      </c>
    </row>
    <row r="14" spans="1:9">
      <c r="A14" s="2"/>
      <c r="B14" s="2"/>
      <c r="C14" s="2"/>
      <c r="D14" s="2"/>
      <c r="E14" s="2"/>
      <c r="F14" s="2"/>
      <c r="G14" s="2"/>
      <c r="H14" s="2"/>
      <c r="I14" s="2"/>
    </row>
  </sheetData>
  <mergeCells count="1">
    <mergeCell ref="A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workbookViewId="0">
      <selection activeCell="C25" sqref="C25"/>
    </sheetView>
  </sheetViews>
  <sheetFormatPr baseColWidth="10" defaultColWidth="10.6640625" defaultRowHeight="16"/>
  <cols>
    <col min="1" max="1" width="35.5" customWidth="1"/>
    <col min="2" max="2" width="53.6640625" customWidth="1"/>
    <col min="3" max="3" width="38.6640625" customWidth="1"/>
    <col min="4" max="4" width="31.83203125" customWidth="1"/>
    <col min="5" max="5" width="29.1640625" customWidth="1"/>
    <col min="6" max="6" width="32.33203125" customWidth="1"/>
  </cols>
  <sheetData>
    <row r="1" spans="1:6" s="6" customFormat="1" ht="24">
      <c r="B1" s="221" t="s">
        <v>137</v>
      </c>
      <c r="C1" s="221"/>
      <c r="D1" s="221"/>
      <c r="E1" s="221"/>
      <c r="F1" s="221"/>
    </row>
    <row r="4" spans="1:6">
      <c r="B4" s="219" t="s">
        <v>94</v>
      </c>
      <c r="C4" s="219"/>
      <c r="D4" s="219"/>
      <c r="E4" s="219"/>
    </row>
    <row r="5" spans="1:6">
      <c r="B5" s="121"/>
      <c r="C5" s="121"/>
      <c r="D5" s="121"/>
      <c r="E5" s="121"/>
    </row>
    <row r="6" spans="1:6">
      <c r="B6" s="121"/>
      <c r="C6" s="121" t="s">
        <v>146</v>
      </c>
      <c r="D6" s="121" t="s">
        <v>147</v>
      </c>
      <c r="E6" s="121" t="s">
        <v>148</v>
      </c>
    </row>
    <row r="7" spans="1:6">
      <c r="A7" s="220" t="s">
        <v>235</v>
      </c>
      <c r="B7" t="s">
        <v>236</v>
      </c>
      <c r="C7" s="117">
        <f>'3. Children (0-4 years)'!B119+'4. Children (5-14 years)'!B119</f>
        <v>0</v>
      </c>
      <c r="D7" s="117">
        <f>'3. Children (0-4 years)'!C119+'4. Children (5-14 years)'!C119</f>
        <v>0</v>
      </c>
      <c r="E7" s="117">
        <f>'3. Children (0-4 years)'!D119+'4. Children (5-14 years)'!D119</f>
        <v>0</v>
      </c>
    </row>
    <row r="8" spans="1:6">
      <c r="A8" s="220"/>
      <c r="B8" t="s">
        <v>245</v>
      </c>
      <c r="C8" s="117">
        <f>'3. Children (0-4 years)'!B118+'4. Children (5-14 years)'!B118</f>
        <v>0</v>
      </c>
      <c r="D8" s="117">
        <f>'3. Children (0-4 years)'!C118+'4. Children (5-14 years)'!C118</f>
        <v>0</v>
      </c>
      <c r="E8" s="117">
        <f>'3. Children (0-4 years)'!D118+'4. Children (5-14 years)'!D118</f>
        <v>0</v>
      </c>
    </row>
    <row r="9" spans="1:6">
      <c r="A9" s="220"/>
      <c r="B9" t="s">
        <v>237</v>
      </c>
      <c r="C9" s="117">
        <f>'3. Children (0-4 years)'!B117+'4. Children (5-14 years)'!B117</f>
        <v>0</v>
      </c>
      <c r="D9" s="117">
        <f>'3. Children (0-4 years)'!C117+'4. Children (5-14 years)'!C117</f>
        <v>0</v>
      </c>
      <c r="E9" s="117">
        <f>'3. Children (0-4 years)'!D117+'4. Children (5-14 years)'!D117</f>
        <v>0</v>
      </c>
    </row>
    <row r="10" spans="1:6">
      <c r="A10" s="220"/>
      <c r="B10" t="s">
        <v>238</v>
      </c>
      <c r="C10" s="136">
        <f>'3. Children (0-4 years)'!B116+'4. Children (5-14 years)'!B116</f>
        <v>0</v>
      </c>
      <c r="D10" s="136">
        <f>'3. Children (0-4 years)'!C116+'4. Children (5-14 years)'!C116</f>
        <v>0</v>
      </c>
      <c r="E10" s="136">
        <f>'3. Children (0-4 years)'!D116+'4. Children (5-14 years)'!D116</f>
        <v>0</v>
      </c>
    </row>
    <row r="11" spans="1:6">
      <c r="A11" s="220"/>
      <c r="B11" t="s">
        <v>239</v>
      </c>
      <c r="C11" s="80">
        <f>'3. Children (0-4 years)'!B120+'4. Children (5-14 years)'!B120</f>
        <v>0</v>
      </c>
      <c r="D11" s="80">
        <f>'3. Children (0-4 years)'!C120+'4. Children (5-14 years)'!C120</f>
        <v>0</v>
      </c>
      <c r="E11" s="80">
        <f>'3. Children (0-4 years)'!D120+'4. Children (5-14 years)'!D120</f>
        <v>0</v>
      </c>
    </row>
    <row r="12" spans="1:6">
      <c r="A12" s="220"/>
      <c r="B12" t="s">
        <v>103</v>
      </c>
      <c r="C12" s="80" t="e">
        <f>'5. Information on sites'!B74</f>
        <v>#DIV/0!</v>
      </c>
      <c r="D12" s="80" t="e">
        <f>'5. Information on sites'!C74</f>
        <v>#DIV/0!</v>
      </c>
      <c r="E12" s="80" t="e">
        <f>'5. Information on sites'!D74</f>
        <v>#DIV/0!</v>
      </c>
    </row>
    <row r="13" spans="1:6">
      <c r="A13" s="1" t="s">
        <v>246</v>
      </c>
      <c r="B13" t="s">
        <v>240</v>
      </c>
      <c r="C13" s="80">
        <f>'5. Information on sites'!B77+'5. Information on sites'!B78</f>
        <v>0</v>
      </c>
      <c r="D13" s="194"/>
      <c r="E13" s="194"/>
    </row>
    <row r="14" spans="1:6">
      <c r="A14" s="1" t="s">
        <v>241</v>
      </c>
      <c r="B14" t="s">
        <v>242</v>
      </c>
      <c r="C14" s="80">
        <f>'6. Training'!$B$13</f>
        <v>0</v>
      </c>
      <c r="D14" s="80">
        <f>'6. Training'!$B$13</f>
        <v>0</v>
      </c>
      <c r="E14" s="80">
        <f>'6. Training'!$B$13</f>
        <v>0</v>
      </c>
    </row>
    <row r="15" spans="1:6">
      <c r="B15" s="35" t="s">
        <v>243</v>
      </c>
      <c r="C15" s="193" t="e">
        <f>SUM(C7:C14)</f>
        <v>#DIV/0!</v>
      </c>
      <c r="D15" s="193" t="e">
        <f t="shared" ref="D15:E15" si="0">SUM(D7:D14)</f>
        <v>#DIV/0!</v>
      </c>
      <c r="E15" s="193" t="e">
        <f t="shared" si="0"/>
        <v>#DIV/0!</v>
      </c>
    </row>
    <row r="16" spans="1:6">
      <c r="C16" s="137"/>
      <c r="D16" s="72"/>
      <c r="E16" s="72"/>
    </row>
    <row r="17" spans="1:12">
      <c r="C17" s="137"/>
      <c r="D17" s="72"/>
      <c r="E17" s="72"/>
    </row>
    <row r="19" spans="1:12">
      <c r="A19" s="2"/>
      <c r="B19" s="5" t="s">
        <v>138</v>
      </c>
      <c r="C19" s="118" t="e">
        <f>SUM(C15:E15)</f>
        <v>#DIV/0!</v>
      </c>
      <c r="D19" s="2"/>
      <c r="E19" s="2"/>
      <c r="F19" s="2"/>
      <c r="G19" s="2"/>
      <c r="H19" s="2"/>
      <c r="I19" s="2"/>
      <c r="J19" s="2"/>
      <c r="K19" s="2"/>
      <c r="L19" s="2"/>
    </row>
  </sheetData>
  <mergeCells count="3">
    <mergeCell ref="B1:F1"/>
    <mergeCell ref="B4:E4"/>
    <mergeCell ref="A7:A12"/>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election activeCell="C8" sqref="C8"/>
    </sheetView>
  </sheetViews>
  <sheetFormatPr baseColWidth="10" defaultColWidth="10.6640625" defaultRowHeight="16"/>
  <cols>
    <col min="1" max="1" width="14" customWidth="1"/>
    <col min="2" max="2" width="14.6640625" customWidth="1"/>
  </cols>
  <sheetData>
    <row r="1" spans="1:2" s="39" customFormat="1" ht="31">
      <c r="A1" s="39" t="s">
        <v>61</v>
      </c>
    </row>
    <row r="2" spans="1:2">
      <c r="A2" s="40" t="s">
        <v>62</v>
      </c>
    </row>
    <row r="4" spans="1:2">
      <c r="A4" s="1" t="s">
        <v>63</v>
      </c>
      <c r="B4" s="1"/>
    </row>
    <row r="5" spans="1:2">
      <c r="A5" t="s">
        <v>64</v>
      </c>
    </row>
    <row r="6" spans="1:2">
      <c r="A6" t="s">
        <v>65</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91B75A144EA48812F08A082DCF94B" ma:contentTypeVersion="11" ma:contentTypeDescription="Create a new document." ma:contentTypeScope="" ma:versionID="9baba7786b72345cc503cfafff08d2ee">
  <xsd:schema xmlns:xsd="http://www.w3.org/2001/XMLSchema" xmlns:xs="http://www.w3.org/2001/XMLSchema" xmlns:p="http://schemas.microsoft.com/office/2006/metadata/properties" xmlns:ns3="f90ca666-a4da-4145-adf2-fdd2ed1886b3" xmlns:ns4="05503375-46a1-454b-ba6e-791b815da8e7" targetNamespace="http://schemas.microsoft.com/office/2006/metadata/properties" ma:root="true" ma:fieldsID="f6e8f594995b155939b1a84b02a6cfa9" ns3:_="" ns4:_="">
    <xsd:import namespace="f90ca666-a4da-4145-adf2-fdd2ed1886b3"/>
    <xsd:import namespace="05503375-46a1-454b-ba6e-791b815da8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ca666-a4da-4145-adf2-fdd2ed188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503375-46a1-454b-ba6e-791b815da8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2CE491-79B9-4B2B-9883-9C5384879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ca666-a4da-4145-adf2-fdd2ed1886b3"/>
    <ds:schemaRef ds:uri="05503375-46a1-454b-ba6e-791b815da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51A95-89B9-42B8-81B0-3A14D66BE4F2}">
  <ds:schemaRefs>
    <ds:schemaRef ds:uri="http://schemas.microsoft.com/sharepoint/v3/contenttype/forms"/>
  </ds:schemaRefs>
</ds:datastoreItem>
</file>

<file path=customXml/itemProps3.xml><?xml version="1.0" encoding="utf-8"?>
<ds:datastoreItem xmlns:ds="http://schemas.openxmlformats.org/officeDocument/2006/customXml" ds:itemID="{C018650A-2170-4549-B345-0288785A4B36}">
  <ds:schemaRefs>
    <ds:schemaRef ds:uri="http://purl.org/dc/terms/"/>
    <ds:schemaRef ds:uri="http://schemas.microsoft.com/office/2006/documentManagement/types"/>
    <ds:schemaRef ds:uri="http://schemas.openxmlformats.org/package/2006/metadata/core-properties"/>
    <ds:schemaRef ds:uri="http://purl.org/dc/elements/1.1/"/>
    <ds:schemaRef ds:uri="05503375-46a1-454b-ba6e-791b815da8e7"/>
    <ds:schemaRef ds:uri="http://purl.org/dc/dcmitype/"/>
    <ds:schemaRef ds:uri="http://schemas.microsoft.com/office/2006/metadata/properties"/>
    <ds:schemaRef ds:uri="f90ca666-a4da-4145-adf2-fdd2ed1886b3"/>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1. Title page</vt:lpstr>
      <vt:lpstr>2. Instructions</vt:lpstr>
      <vt:lpstr>3. Children (0-4 years)</vt:lpstr>
      <vt:lpstr>4. Children (5-14 years)</vt:lpstr>
      <vt:lpstr>5. Information on sites</vt:lpstr>
      <vt:lpstr>6. Training</vt:lpstr>
      <vt:lpstr>7. Budget Summary</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Kairu</dc:creator>
  <cp:lastModifiedBy>Martina Casenghi</cp:lastModifiedBy>
  <dcterms:created xsi:type="dcterms:W3CDTF">2019-12-17T12:07:59Z</dcterms:created>
  <dcterms:modified xsi:type="dcterms:W3CDTF">2020-03-03T10:32:18Z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0x01010090891B75A144EA48812F08A082DCF94B</vt:lpwstr>
  </property>
</Properties>
</file>